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790" windowHeight="6315" tabRatio="905" activeTab="0"/>
  </bookViews>
  <sheets>
    <sheet name="норм." sheetId="1" r:id="rId1"/>
    <sheet name="АДМ" sheetId="2" state="hidden" r:id="rId2"/>
    <sheet name="АИФД" sheetId="3" state="hidden" r:id="rId3"/>
    <sheet name="Нормат." sheetId="4" state="hidden" r:id="rId4"/>
    <sheet name="Межб.тр." sheetId="5" state="hidden" r:id="rId5"/>
    <sheet name="Безв.(13)" sheetId="6" state="hidden" r:id="rId6"/>
    <sheet name="Вед(13)" sheetId="7" state="hidden" r:id="rId7"/>
    <sheet name="Инв.пр." sheetId="8" state="hidden" r:id="rId8"/>
    <sheet name="Платные" sheetId="9" state="hidden" r:id="rId9"/>
    <sheet name="Мун.усл" sheetId="10" state="hidden" r:id="rId10"/>
    <sheet name="5" sheetId="11" state="hidden" r:id="rId11"/>
    <sheet name="Фукц." sheetId="12" state="hidden" r:id="rId12"/>
    <sheet name="Мун.заим(13)" sheetId="13" state="hidden" r:id="rId13"/>
    <sheet name="Ист.(13)" sheetId="14" state="hidden" r:id="rId14"/>
    <sheet name="9 (1)" sheetId="15" state="hidden" r:id="rId15"/>
    <sheet name="Цел.прог." sheetId="16" state="hidden" r:id="rId16"/>
  </sheets>
  <definedNames>
    <definedName name="_xlnm.Print_Area" localSheetId="10">'5'!$A$1:$F$45</definedName>
    <definedName name="_xlnm.Print_Area" localSheetId="14">'9 (1)'!$A$1:$K$178</definedName>
    <definedName name="_xlnm.Print_Area" localSheetId="1">'АДМ'!$A$1:$C$49</definedName>
    <definedName name="_xlnm.Print_Area" localSheetId="2">'АИФД'!$A$1:$C$21</definedName>
    <definedName name="_xlnm.Print_Area" localSheetId="5">'Безв.(13)'!$A$1:$D$29</definedName>
    <definedName name="_xlnm.Print_Area" localSheetId="6">'Вед(13)'!$A$1:$G$280</definedName>
    <definedName name="_xlnm.Print_Area" localSheetId="13">'Ист.(13)'!$A$1:$D$22</definedName>
    <definedName name="_xlnm.Print_Area" localSheetId="4">'Межб.тр.'!$A$1:$C$21</definedName>
    <definedName name="_xlnm.Print_Area" localSheetId="12">'Мун.заим(13)'!$A$1:$B$28</definedName>
    <definedName name="_xlnm.Print_Area" localSheetId="0">'норм.'!$A$1:$B$37</definedName>
    <definedName name="_xlnm.Print_Area" localSheetId="11">'Фукц.'!$A$1:$H$164</definedName>
    <definedName name="_xlnm.Print_Area" localSheetId="15">'Цел.прог.'!$A$1:$K$29</definedName>
  </definedNames>
  <calcPr fullCalcOnLoad="1"/>
</workbook>
</file>

<file path=xl/sharedStrings.xml><?xml version="1.0" encoding="utf-8"?>
<sst xmlns="http://schemas.openxmlformats.org/spreadsheetml/2006/main" count="3456" uniqueCount="811">
  <si>
    <t>60</t>
  </si>
  <si>
    <t>15</t>
  </si>
  <si>
    <t>59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</si>
  <si>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</si>
  <si>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</si>
  <si>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</si>
  <si>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</si>
  <si>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</si>
  <si>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</si>
  <si>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</si>
  <si>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</si>
  <si>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</si>
  <si>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</si>
  <si>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</si>
  <si>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</si>
  <si>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</si>
  <si>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</si>
  <si>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</si>
  <si>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</si>
  <si>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Погашение бюджетных кредитов, полученных от других бюджетов бюджетной системы Российской Федерации  бюджетами поселений в валюте Российской Федерации</t>
  </si>
  <si>
    <t>0500</t>
  </si>
  <si>
    <t>0501</t>
  </si>
  <si>
    <t>290</t>
  </si>
  <si>
    <t>310</t>
  </si>
  <si>
    <t>Ведомственная структура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</si>
  <si>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</t>
  </si>
  <si>
    <t>880</t>
  </si>
  <si>
    <t>Специальные расходы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</si>
  <si>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</si>
  <si>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1.2.1.  Муниципальное учреждение культуры "Центр народного творчества города Суздаля"  </t>
  </si>
  <si>
    <t xml:space="preserve">к решению Совета </t>
  </si>
  <si>
    <t>522 18 01</t>
  </si>
  <si>
    <t xml:space="preserve"> из областного бюджета</t>
  </si>
  <si>
    <t xml:space="preserve"> из местного бюджета</t>
  </si>
  <si>
    <t xml:space="preserve">в том числе за счет межбюджетных трансфертов, передаваемых из районного бюджета </t>
  </si>
  <si>
    <t>01 02 00 00 10 0000 810</t>
  </si>
  <si>
    <t>распределения доходов бюджета города на 2014 год и на</t>
  </si>
  <si>
    <t xml:space="preserve"> 2 02 02999 10 7010 151</t>
  </si>
  <si>
    <t xml:space="preserve"> 2 02 02999 10 7011 151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</si>
  <si>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в 2013-2015 годах"</t>
  </si>
  <si>
    <t>НАЦИОНАЛЬНАЯ БЕЗОПАСНОСТЬ И ПРАВООХРАНИТЕЛЬНАЯ ДЕЯТЕЛЬНОСТЬ</t>
  </si>
  <si>
    <t xml:space="preserve">ОБЩЕГОСУДАРСТВЕННЫЕ ВОПРОСЫ </t>
  </si>
  <si>
    <t xml:space="preserve">Физическая культура </t>
  </si>
  <si>
    <t>851</t>
  </si>
  <si>
    <t>Уплата налога на имущество организаций и земельного налога</t>
  </si>
  <si>
    <t>870</t>
  </si>
  <si>
    <t>Администрация города Суздаля Владимирской области</t>
  </si>
  <si>
    <t>Код главы</t>
  </si>
  <si>
    <t>01 02 00 00 10 0000 710</t>
  </si>
  <si>
    <t xml:space="preserve">                                                                                                                                 от                      № </t>
  </si>
  <si>
    <t>Доп.класс.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</si>
  <si>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</si>
  <si>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поселений на выравнивание  бюджетной обеспеченности </t>
  </si>
  <si>
    <t>1.31.  Благоустройство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</si>
  <si>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 и субъекта Рос</t>
  </si>
  <si>
    <t>Код раздела</t>
  </si>
  <si>
    <t>Прочие безвозмездные поступления в бюджеты поселений</t>
  </si>
  <si>
    <t>001</t>
  </si>
  <si>
    <t>014</t>
  </si>
  <si>
    <t>003</t>
  </si>
  <si>
    <t>0111</t>
  </si>
  <si>
    <t>Прочие доходы от оказания платных услуг получателями средств бюджетов поселений и компенсации затрат бюджетов поселений</t>
  </si>
  <si>
    <t>Муниципальная целевая программа развития малого и среднего предпринимательства в городе Суздале на 2011-2013 годы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</si>
  <si>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</si>
  <si>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440 99 00</t>
  </si>
  <si>
    <t>441 99 00</t>
  </si>
  <si>
    <t>512 97 00</t>
  </si>
  <si>
    <t>491 01 00</t>
  </si>
  <si>
    <t>Прочие субсидии бюджетам поселений</t>
  </si>
  <si>
    <t>Мероприятия в области коммунального хозяйства</t>
  </si>
  <si>
    <t>Приложение 8</t>
  </si>
  <si>
    <t>Приложение 10</t>
  </si>
  <si>
    <t>219 01 00</t>
  </si>
  <si>
    <t>Резервные фонды местных администраций</t>
  </si>
  <si>
    <t>1.1.1. Муниципальное учреждение культуры "Центр культуры и досуга города Суздаля"</t>
  </si>
  <si>
    <t>Программа "Капитальный ремонт многоквартирных домов в г. Суздале на 2008-2011 годы"</t>
  </si>
  <si>
    <t>Городская долгосрочная целевая программа "Энергосбережение и повышение энергетической эффективности в жилищном фонде и коммунальной инфраструктуре муниципального образования город Суздаль на 2010-2015 годы и на перспективу до 2020 года"</t>
  </si>
  <si>
    <t>Учреждения физической культуры и спорта</t>
  </si>
  <si>
    <t>Субсидии  бюджетам  поселений  на 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</si>
  <si>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Субсидии бюджетам поселений  на мероприятия по областной целевой программе "Приведение в нормативное состояние улично-дорожной сети и объектов благоустройства муниципальных образований в 2009-2011 годах"</t>
  </si>
  <si>
    <t>522 13 03</t>
  </si>
  <si>
    <t xml:space="preserve">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</si>
  <si>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                               от 25.01.2011  № 1</t>
  </si>
  <si>
    <t>КОСГУ</t>
  </si>
  <si>
    <t>61</t>
  </si>
  <si>
    <t>8</t>
  </si>
  <si>
    <t>9</t>
  </si>
  <si>
    <t>14</t>
  </si>
  <si>
    <t>1.32.3. Текущее содержание ливневой канализации</t>
  </si>
  <si>
    <t>безвозмездные и безвозвратные перечисления организациям, за исключением государственных и муниципальных организаций</t>
  </si>
  <si>
    <t>892 2 02 02999 00 0000 151</t>
  </si>
  <si>
    <t>Прочие субсидии</t>
  </si>
  <si>
    <t xml:space="preserve">Нормативы 
</t>
  </si>
  <si>
    <t>Программа</t>
  </si>
  <si>
    <t>муниципальных внутренних заимствований</t>
  </si>
  <si>
    <t>Субсидии юридическим лицам (кроме муниципальных учреждений) и физическим лицам - производителям товаров, работ, услуг</t>
  </si>
  <si>
    <t>Уплата прочих налогов, сборов и иных обязательных платежей</t>
  </si>
  <si>
    <t>1.9. Представительские расходы</t>
  </si>
  <si>
    <t>0409</t>
  </si>
  <si>
    <t>315 01 05</t>
  </si>
  <si>
    <t xml:space="preserve">Разница между полученными и погашенными бюджетами поселений в валюте Российской Федерации  кредитами других бюджетов бюджетной системы Российской Федерации </t>
  </si>
  <si>
    <t xml:space="preserve"> 01 05 00 00 00 0000 000</t>
  </si>
  <si>
    <t>Изменение остатков средств на счетах по учету средств бюджета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</si>
  <si>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</si>
  <si>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       тыс.рублей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</si>
  <si>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</si>
  <si>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</si>
  <si>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 xml:space="preserve"> 2 02 01000 00 0000 151</t>
  </si>
  <si>
    <t xml:space="preserve"> 2 02 01001 00 0000 151</t>
  </si>
  <si>
    <t xml:space="preserve"> 2 02 02000 00 0000 151 </t>
  </si>
  <si>
    <t>1.43. Мероприятия по городской долгосрочной целевой программе "Энергосбережение и повышение энергетической эффективности в жилищном фонде и коммунальной инфраструктуре МО город Суздаль на 2010-2012 годы и на перспективу до 2020 года"</t>
  </si>
  <si>
    <t>Долгосрочная муниципальная целевая программа "Создание автоматизированной информационной системы обеспечения градостроительной деятельности на территории города Суздаля на 2012-2015 годы"</t>
  </si>
  <si>
    <t>Проценты, полученные от предоставления бюджетных кредитов внутри страны за счет средств бюджетов поселений</t>
  </si>
  <si>
    <t>1 13 03050 10 0000 130</t>
  </si>
  <si>
    <t>323</t>
  </si>
  <si>
    <t>322</t>
  </si>
  <si>
    <t>Обеспечение равной доступности услуг общественного транспорта  для отдельных категорий граждан</t>
  </si>
  <si>
    <t>БЕЗВОЗМЕЗДНЫЕ  ПОСТУПЛЕНИЯ ОТ ДРУГИХ БЮДЖЕТОВ БЮДЖЕТНОЙ СИСТЕМЫ РОССИЙСКОЙ ФЕДЕРАЦИИ</t>
  </si>
  <si>
    <t>в том числе за счет субвенции из областного бюджета</t>
  </si>
  <si>
    <t>1. Администрация города</t>
  </si>
  <si>
    <t>(тыс.руб.)</t>
  </si>
  <si>
    <t>Строительство 54-х квартирного жилого дома по б.Всполье</t>
  </si>
  <si>
    <t>народных депутатов</t>
  </si>
  <si>
    <t>500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</si>
  <si>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
</t>
  </si>
  <si>
    <t>Дотации на выравнивание  бюджетной обеспеченности</t>
  </si>
  <si>
    <t>Показатели</t>
  </si>
  <si>
    <t>Субсидии  бюджетам субъектов Российской Федерации и муниципальных образований (межбюджетные субсидии)</t>
  </si>
  <si>
    <t>Функционирование высшего должностного лица субъекта Российской Федерации и муниципального образования</t>
  </si>
  <si>
    <t>Субсидии бюджетам поселений  на мероприятия по долгосрочной  областной целевой программе "Жилище" на 2009-2012 годы, подпрограмме "Обеспечение жильем молодых семей Владимирской области на 2009-2012 годы"</t>
  </si>
  <si>
    <t>1.43.1. Перевод удаленных объектов на собственные источники тепла</t>
  </si>
  <si>
    <t>увеличение стоимости основных средств</t>
  </si>
  <si>
    <t>Прочие расходы</t>
  </si>
  <si>
    <t>арендная плата за пользование имуществом</t>
  </si>
  <si>
    <t>224</t>
  </si>
  <si>
    <t>0408</t>
  </si>
  <si>
    <t>0502</t>
  </si>
  <si>
    <t>Глава</t>
  </si>
  <si>
    <t xml:space="preserve">Мероприятия  по ДЦП "Жилище" на 2011-2015годы", подпрограмме "Обеспечение жильем молодых семей Владимирской области на 2011-2015годы" </t>
  </si>
  <si>
    <t>Дорожное хозяйство (дорожные фонды)</t>
  </si>
  <si>
    <t>Целевая статья</t>
  </si>
  <si>
    <t>4</t>
  </si>
  <si>
    <t xml:space="preserve">Резервные фонды </t>
  </si>
  <si>
    <t xml:space="preserve">Другие общегосударственные вопросы </t>
  </si>
  <si>
    <t>0300</t>
  </si>
  <si>
    <t>0400</t>
  </si>
  <si>
    <t xml:space="preserve">Транспорт </t>
  </si>
  <si>
    <t xml:space="preserve">Жилищно-коммунальное хозяйство </t>
  </si>
  <si>
    <t xml:space="preserve">Жилищное хозяйство </t>
  </si>
  <si>
    <t>0800</t>
  </si>
  <si>
    <t>Культура</t>
  </si>
  <si>
    <t>увеличение стоимости  материальных запасов</t>
  </si>
  <si>
    <t>Экономическая структура</t>
  </si>
  <si>
    <t>транспортные услуги</t>
  </si>
  <si>
    <t>000 00 00</t>
  </si>
  <si>
    <t>Доходы от реализации иного имущества, находящегося в собственности поселений  (за исключением имущества муниципальных бюджетных и автономных учреждений, а  также   имущества   муниципальных  унитарных предприятий, в том числе  казенных), в части реализации основных средств по указанному имуществу</t>
  </si>
  <si>
    <t>финансирования дефицита бюджета города</t>
  </si>
  <si>
    <t>на 2013 год</t>
  </si>
  <si>
    <t>5. Программа "Приведение в нормативное состояние улично-дорожной сети и объектов благоустройства муниципального образования город Суздаль на 2009-2011 годы"</t>
  </si>
  <si>
    <t xml:space="preserve">1.32.11. Мероприятия по безопасности людей на водных объектах </t>
  </si>
  <si>
    <t xml:space="preserve">получаемых из других бюджетов бюджетной системы Российской Федерации </t>
  </si>
  <si>
    <t xml:space="preserve">Наименование доходов </t>
  </si>
  <si>
    <t>Мероприятия в области строительства, архитектуры и градостроительства</t>
  </si>
  <si>
    <t xml:space="preserve">1.15. Мероприятия по предупреждению и ликвидации последствий чрезвычайных ситуаций и стихийных бедствий </t>
  </si>
  <si>
    <t>100 88 20</t>
  </si>
  <si>
    <t>520 24 02</t>
  </si>
  <si>
    <t>020 00 02</t>
  </si>
  <si>
    <t xml:space="preserve">Избирательная комиссия муниципального образования город Суздаль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</si>
  <si>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</si>
  <si>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</si>
  <si>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Центральный аппарат </t>
  </si>
  <si>
    <t>Отдел имущественных и земельных отношений администрации города Суздаля</t>
  </si>
  <si>
    <t>35</t>
  </si>
  <si>
    <t>Дотации бюджетам поселений на выравнивание  бюджетной обеспеченности  из регионального фонда финансовой поддержки</t>
  </si>
  <si>
    <t xml:space="preserve">1.5. Резервный фонд чрезвычайных ситуаций </t>
  </si>
  <si>
    <t>1.4. Резервный фонд Главы города</t>
  </si>
  <si>
    <t>1.32.4. Дорожные знаки и светофорные объекты</t>
  </si>
  <si>
    <t>795 43 02</t>
  </si>
  <si>
    <t>211</t>
  </si>
  <si>
    <t>213</t>
  </si>
  <si>
    <t xml:space="preserve">прочие выплаты </t>
  </si>
  <si>
    <t>212</t>
  </si>
  <si>
    <t>услуги связи</t>
  </si>
  <si>
    <t>221</t>
  </si>
  <si>
    <t>Мероприятия в области здравоохранения, спорта и  физической культуры,  туризма</t>
  </si>
  <si>
    <t>485 97 00</t>
  </si>
  <si>
    <t>303 02 00</t>
  </si>
  <si>
    <t>065 03 00</t>
  </si>
  <si>
    <t>795 47 02</t>
  </si>
  <si>
    <t>ОХРАНА ОКРУЖАЮЩЕЙ СРЕДЫ</t>
  </si>
  <si>
    <t>Другие вопросы в области охраны окружающей среды</t>
  </si>
  <si>
    <t>Целевые программы муниципальных образований</t>
  </si>
  <si>
    <t>Долгосрочная целевая программа "Жилище" на 2011-2015 годы", подпрограмма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</si>
  <si>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 xml:space="preserve">Долгосрочная целевая программа "Развитие физической культуры и спорта в муниципальном образовании г.Суздаль на 2012-2015 годы" </t>
  </si>
  <si>
    <t xml:space="preserve">Субсидии на реализацию муниципальных программ повышения эффективности бюджетных расходов </t>
  </si>
  <si>
    <t xml:space="preserve">Кредиты, полученные от кредитных организаций </t>
  </si>
  <si>
    <t>611</t>
  </si>
  <si>
    <t>522 13 04</t>
  </si>
  <si>
    <t>795 49 02</t>
  </si>
  <si>
    <t xml:space="preserve">Прочие межбюджетные трансферты, передаваемые бюджетам поселений </t>
  </si>
  <si>
    <t xml:space="preserve">Субсидии  бюджетам  поселений  на  реформирование муниципальных финансов
</t>
  </si>
  <si>
    <t>Расходы на выплаты персоналу муниципальных органов</t>
  </si>
  <si>
    <t>120</t>
  </si>
  <si>
    <t xml:space="preserve">Субсидии бюджетам поселений  на обеспечение жильем молодых семей </t>
  </si>
  <si>
    <t>кап.рас.</t>
  </si>
  <si>
    <t>Погашение кредитов, полученных от кредитных организаций бюджетами поселений в валюте Российской Федерации</t>
  </si>
  <si>
    <t>0104</t>
  </si>
  <si>
    <t>прочие работы,  услуги</t>
  </si>
  <si>
    <t>начисление на оплату труда</t>
  </si>
  <si>
    <t>1.38. Расходы на пенсионное обеспечение муниципальных служащих и лиц, замещающих муниципальные должности муниципальном образовании г.Суздаль</t>
  </si>
  <si>
    <t>2. Отдел имущественных и земельных отношений администрации города Суздаля</t>
  </si>
  <si>
    <t xml:space="preserve">                                                                                                                                                                                                                         Приложение         решению Совета</t>
  </si>
  <si>
    <t>2.  Программа "Социальное жилье на 2008-2015годы"</t>
  </si>
  <si>
    <t xml:space="preserve">НАЦИОНАЛЬНАЯ ЭКОНОМИКА </t>
  </si>
  <si>
    <t xml:space="preserve">капитального строительства муниципальной собственности города, </t>
  </si>
  <si>
    <t>включаемые в адресную инвестиционную программу,  и субсидий</t>
  </si>
  <si>
    <t>2. Финансовый отдел администрации города</t>
  </si>
  <si>
    <t xml:space="preserve"> 0103 </t>
  </si>
  <si>
    <t>пособие по социальной помощи населению</t>
  </si>
  <si>
    <t>262</t>
  </si>
  <si>
    <t xml:space="preserve">Социальная политика </t>
  </si>
  <si>
    <t>1000</t>
  </si>
  <si>
    <t>1003</t>
  </si>
  <si>
    <t>314</t>
  </si>
  <si>
    <t>Бюджет</t>
  </si>
  <si>
    <t>Платные</t>
  </si>
  <si>
    <t>Всего</t>
  </si>
  <si>
    <t xml:space="preserve">Мероприятия в области коммунального хозяйства </t>
  </si>
  <si>
    <t>Приложение № 7</t>
  </si>
  <si>
    <t>1.3. Центры спортивной подготовки (сборные команды)</t>
  </si>
  <si>
    <t>1.3.1. Муниципальное учреждение "Центра развития физической культуры, спорта   и туризма"</t>
  </si>
  <si>
    <t>092 03 00</t>
  </si>
  <si>
    <t xml:space="preserve">092 03 00 </t>
  </si>
  <si>
    <t>Выполнение других обязательств государства</t>
  </si>
  <si>
    <t>317 01 00</t>
  </si>
  <si>
    <t>Субсидии на проведение отдельных мероприятий  по другим видам транспорта</t>
  </si>
  <si>
    <t>321</t>
  </si>
  <si>
    <t>37</t>
  </si>
  <si>
    <t>38</t>
  </si>
  <si>
    <t>39</t>
  </si>
  <si>
    <t>40</t>
  </si>
  <si>
    <t>41</t>
  </si>
  <si>
    <t>56</t>
  </si>
  <si>
    <t>42</t>
  </si>
  <si>
    <t>43</t>
  </si>
  <si>
    <t>44</t>
  </si>
  <si>
    <t xml:space="preserve">                                                                                                                                                           народных депутатов</t>
  </si>
  <si>
    <t>Нормативы отчислений</t>
  </si>
  <si>
    <t xml:space="preserve">В части безвозмездных поступлений </t>
  </si>
  <si>
    <t xml:space="preserve">                                                                                                                                                                                           (в процентах)</t>
  </si>
  <si>
    <t xml:space="preserve"> классификации расходов бюджета на очередной 2012 год и плановый период 2013-2014 годов</t>
  </si>
  <si>
    <t>2012 год</t>
  </si>
  <si>
    <t xml:space="preserve"> 2013 год</t>
  </si>
  <si>
    <t>2014 год</t>
  </si>
  <si>
    <t>Муниципальная адресная программа "Приведение в надлежащее состояние фасадов домов и заборов, расположенных вблизи Суздальского Кремля на территории муниципального образования город Суздаль на 2013 год"</t>
  </si>
  <si>
    <r>
      <t xml:space="preserve">Прогнозируемый объем доходов от предпринимательской и иной приносящей доход деятельности на 2008 год - </t>
    </r>
    <r>
      <rPr>
        <sz val="11"/>
        <color indexed="10"/>
        <rFont val="Times New Roman"/>
        <family val="1"/>
      </rPr>
      <t>1758</t>
    </r>
    <r>
      <rPr>
        <sz val="11"/>
        <rFont val="Times New Roman"/>
        <family val="1"/>
      </rPr>
      <t xml:space="preserve"> тыс.руб. </t>
    </r>
  </si>
  <si>
    <t>КУЛЬТУРА И КИНЕМАТОГРАФИЯ</t>
  </si>
  <si>
    <t>ОБРАЗОВАНИЕ</t>
  </si>
  <si>
    <t>ЖИЛИЩНО-КОММУНАЛЬНОЕ ХОЗЯЙСТВО</t>
  </si>
  <si>
    <t>104 02 00</t>
  </si>
  <si>
    <t>501</t>
  </si>
  <si>
    <t>12</t>
  </si>
  <si>
    <t>Проведение мероприятий для детей и молодежи</t>
  </si>
  <si>
    <t>работы, услуги по содержанию имущества</t>
  </si>
  <si>
    <t>795 33 00</t>
  </si>
  <si>
    <t>зар.пл.</t>
  </si>
  <si>
    <t>226, 340</t>
  </si>
  <si>
    <t>1.14. Отдел ГО и ЧС</t>
  </si>
  <si>
    <t>Долгосрочная целевая программа "Жилище" на 2011-2015 годы", подпрограмма "Обеспечение жильем молодых семей Владимирской области на 2011-2015 годы"</t>
  </si>
  <si>
    <t>482 99 00</t>
  </si>
  <si>
    <t xml:space="preserve">482 99 00 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</si>
  <si>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</si>
  <si>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</si>
  <si>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Уличное освещение</t>
  </si>
  <si>
    <t>1001</t>
  </si>
  <si>
    <t>263</t>
  </si>
  <si>
    <t xml:space="preserve">Пенсионное обеспечение </t>
  </si>
  <si>
    <t xml:space="preserve">от 27.11.2013 № 102 </t>
  </si>
  <si>
    <t xml:space="preserve">Решение СНД  от 15.07.2008г. № 60 "Об утверждении городской адресной программы "Капитальный ремонт многоквартирных домов в г.Суздале на 2008-2011 годы" </t>
  </si>
  <si>
    <t>522 44 02</t>
  </si>
  <si>
    <t xml:space="preserve"> 2 02 02999 10 7027 151</t>
  </si>
  <si>
    <t>Приложение 4</t>
  </si>
  <si>
    <t xml:space="preserve">    от                  № </t>
  </si>
  <si>
    <t>+1455,4</t>
  </si>
  <si>
    <t>+1198,8</t>
  </si>
  <si>
    <t xml:space="preserve">от                       № </t>
  </si>
  <si>
    <t xml:space="preserve"> 2 02 02051 10 0000 151 </t>
  </si>
  <si>
    <t>Субсидии по федеральной целевой программе "Жилище" на 2011-2015 годы", подпрограмме "Обеспечение жильем молодых семей"</t>
  </si>
  <si>
    <t>Субсидии по долгосрочной целевой программе "Жилище" на 2011-2015 годы", подпрограмме "Обеспечение жильем молодых семей Владимирской области на 2011-2015 годы"</t>
  </si>
  <si>
    <t xml:space="preserve"> 2 02 02088 10 0004 151</t>
  </si>
  <si>
    <t>+1683,96776</t>
  </si>
  <si>
    <t xml:space="preserve"> 2 02 02089 10 0004 151</t>
  </si>
  <si>
    <t>+397,24523</t>
  </si>
  <si>
    <t>1.30.4. Установка приборов учета</t>
  </si>
  <si>
    <t>098 02 01</t>
  </si>
  <si>
    <t>1.30.2. Капитальный ремонт ветхих сетей водоснабжения и водоотведения</t>
  </si>
  <si>
    <t xml:space="preserve">Субсидии бюджетам поселений на софинансирование капитальных вложений в объекты муниципальной собственности  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</si>
  <si>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</si>
  <si>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</si>
  <si>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Субсидии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</t>
  </si>
  <si>
    <t>Субсидии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</si>
  <si>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Прочие межбюджетные трансферты, передаваемые бюджетам поселений</t>
  </si>
  <si>
    <t xml:space="preserve"> 2 02 04000 00 0000 151 </t>
  </si>
  <si>
    <t xml:space="preserve"> 2 02 04999 00 0000 151</t>
  </si>
  <si>
    <t>социальной сферы города Суздаля на 2008 год</t>
  </si>
  <si>
    <t>План  на      2008 год</t>
  </si>
  <si>
    <t xml:space="preserve">      от 21.04.2009г.  №27</t>
  </si>
  <si>
    <t>795 31 02</t>
  </si>
  <si>
    <t>795 29 03</t>
  </si>
  <si>
    <t>795 18 01</t>
  </si>
  <si>
    <t>Подпрограмма "Обеспечение жильем молодых семей города Суздаля на 2011-2015 годы"</t>
  </si>
  <si>
    <t>Отдельные мероприятия в области автомобильного транспорта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</si>
  <si>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</t>
  </si>
  <si>
    <t>Иные закупки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</si>
  <si>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</si>
  <si>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244</t>
  </si>
  <si>
    <t>Оценка недвижимости, признание прав и регулирование отношений по государственной и муниципальной собственности</t>
  </si>
  <si>
    <t>338 00 00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</si>
  <si>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</si>
  <si>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 2 02 02999 10 7014 151</t>
  </si>
  <si>
    <t xml:space="preserve">   тыс.рублей</t>
  </si>
  <si>
    <t xml:space="preserve">Нормативы 
распределения доходов бюджета города Суздаля
 на 2011 год
</t>
  </si>
  <si>
    <t>Дворцы культуры, другие учреждения культуры</t>
  </si>
  <si>
    <t xml:space="preserve"> 2 02 02999 10 7003 151</t>
  </si>
  <si>
    <t>6</t>
  </si>
  <si>
    <t xml:space="preserve">0502 </t>
  </si>
  <si>
    <t>231</t>
  </si>
  <si>
    <t xml:space="preserve">Процентные платежи по муниципальному долгу </t>
  </si>
  <si>
    <t>303</t>
  </si>
  <si>
    <t>прочие расходы</t>
  </si>
  <si>
    <t>1 16 18050 10 0000 140</t>
  </si>
  <si>
    <t xml:space="preserve">Денежные взыскания (штрафы) за нарушение бюджетного законодательства (в части бюджетов поселений) </t>
  </si>
  <si>
    <t>850</t>
  </si>
  <si>
    <t xml:space="preserve">Муниципальная целевая программа "Развитие туризма в городе Суздале на 2013-2015 годы" </t>
  </si>
  <si>
    <t>2 19 05000 10 0000 151</t>
  </si>
  <si>
    <t>2.4.2. Мероприятия по землеустройству и землепользованию</t>
  </si>
  <si>
    <t>Перечень главных администраторов источников</t>
  </si>
  <si>
    <t xml:space="preserve"> финансирования дефицита бюджета </t>
  </si>
  <si>
    <t>обустройство мест массового отдыха (пляж реки Каменка, район ул.Стромынка)</t>
  </si>
  <si>
    <t>1.25. Мероприятия по городской целевой программе"Капитальный ремонт многоквартирных домов в г. Суздале на 2012-2014 годы"</t>
  </si>
  <si>
    <t>получение</t>
  </si>
  <si>
    <t>погашение</t>
  </si>
  <si>
    <t>892 2 02 02999 10 7043 151</t>
  </si>
  <si>
    <t>505 33 00</t>
  </si>
  <si>
    <t>505 37 00</t>
  </si>
  <si>
    <t>450</t>
  </si>
  <si>
    <t>Невыясненные поступления, зачисляемые в бюджеты поселений</t>
  </si>
  <si>
    <t xml:space="preserve"> 1 17 05050 10 0000 180</t>
  </si>
  <si>
    <t xml:space="preserve">от  № </t>
  </si>
  <si>
    <t>от  №</t>
  </si>
  <si>
    <t>городу на софинансирование объектов капитального строительства</t>
  </si>
  <si>
    <t>Социальное обеспечение населения</t>
  </si>
  <si>
    <t>1.42. Субсидии молодым семьям для приобретения жилья</t>
  </si>
  <si>
    <t>1.30. Мероприятия по городской долгосрочной целевой программе "Энергосбережение и повышение энергетической эффективности в жилищном фонде и коммунальной инфраструктуре МО город Суздаль на 2010-2012 годы и на перспективу до 2020 года"</t>
  </si>
  <si>
    <t>1.30.1. Капитальный ремонт ветхих сетей теплоснабжения</t>
  </si>
  <si>
    <t>к решению Совета</t>
  </si>
  <si>
    <t>Резервные средства</t>
  </si>
  <si>
    <t>1.1.2. Народные коллективы Муниципального учреждения культуры "Центр культуры и досуга города Суздаля"</t>
  </si>
  <si>
    <t>Пенсия за выслугу лет государственным служащим и лицам, замещавшим государственные должности</t>
  </si>
  <si>
    <t>892 2 02 00000 00 0000 000</t>
  </si>
  <si>
    <t>892 2 02 01000 00 0000 151</t>
  </si>
  <si>
    <t>892 2 02 01001 00 0000 151</t>
  </si>
  <si>
    <t>892 2 02 01001 10 0000 151</t>
  </si>
  <si>
    <t xml:space="preserve">892 2 02 02000 00 000 151 </t>
  </si>
  <si>
    <t>803</t>
  </si>
  <si>
    <t>Объем межбюджетных трансфертов,</t>
  </si>
  <si>
    <t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</si>
  <si>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(тыс. рублей)</t>
  </si>
  <si>
    <t>Объем безвозмездных поступлений в бюджет города Суздаля на 2013 год</t>
  </si>
  <si>
    <t>831</t>
  </si>
  <si>
    <t>Исполнение судебных актов</t>
  </si>
  <si>
    <t>830</t>
  </si>
  <si>
    <t xml:space="preserve">Коммунальное хозяйство </t>
  </si>
  <si>
    <t>ВСЕГО  РАСХОДОВ</t>
  </si>
  <si>
    <t>ВСЕГО РАСХОДОВ</t>
  </si>
  <si>
    <t>Раздел, подраздел</t>
  </si>
  <si>
    <t>1.30.3. Капитальный ремонт котла № 3 котельной по ул.Промышленная</t>
  </si>
  <si>
    <t>Вид расходов</t>
  </si>
  <si>
    <t>1.3. Муниципальное учреждение "Центра развития физической культуры, спорта   и туризма"</t>
  </si>
  <si>
    <t xml:space="preserve">                                                                                                                                                     народных депутатов</t>
  </si>
  <si>
    <t xml:space="preserve">расходов бюджета города Суздаля на  2013 год </t>
  </si>
  <si>
    <t xml:space="preserve">1.3.Центральный аппарат </t>
  </si>
  <si>
    <t xml:space="preserve">                                                                                                                                                     к решению Совета</t>
  </si>
  <si>
    <t>Субсидии бюджетам поселений на инвестиции по областной программе «Обеспечение населения Владимирской области питьевой водой на 2005-2011 годы»</t>
  </si>
  <si>
    <t xml:space="preserve">Прочие межбюджетные трансферты, передаваемые бюджетам </t>
  </si>
  <si>
    <t xml:space="preserve"> 2 02 02999 10 0000 151</t>
  </si>
  <si>
    <t>Наименование</t>
  </si>
  <si>
    <t>1</t>
  </si>
  <si>
    <t>2</t>
  </si>
  <si>
    <t>3</t>
  </si>
  <si>
    <t>5</t>
  </si>
  <si>
    <t>0100</t>
  </si>
  <si>
    <t>000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</si>
  <si>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</si>
  <si>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</si>
  <si>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>на оказание муниципальных услуг муниципальными учреждениями</t>
  </si>
  <si>
    <t>Увеличение прочих остатков  денежных средств бюджетов поселений</t>
  </si>
  <si>
    <t>1.18. Расходы на мероприятия в области туризма</t>
  </si>
  <si>
    <t xml:space="preserve">488 97 00  </t>
  </si>
  <si>
    <t>Мероприятий в сфере культуры и искусства</t>
  </si>
  <si>
    <t xml:space="preserve">1.2. Муниципальное учреждение культуры "Центр народного творчества города Суздаля"  </t>
  </si>
  <si>
    <t xml:space="preserve">    от  22.01.2008.   №1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</si>
  <si>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бюджетных и  автономных учреждений) </t>
  </si>
  <si>
    <t>норматив</t>
  </si>
  <si>
    <t>Фонд оплаты труда и страховые взносы</t>
  </si>
  <si>
    <t>Меры социальной поддержки населения по публичным нормативным обязательствам</t>
  </si>
  <si>
    <t>090 01 00</t>
  </si>
  <si>
    <t>Внутренние заимствования  (привлечение/погашение)</t>
  </si>
  <si>
    <t>Городская целевая программа по приведению в нормативное состояние улично-дорожной сети и объектов благоустройства в городе Суздале на 2012-2014 годы</t>
  </si>
  <si>
    <t>090 02 00</t>
  </si>
  <si>
    <t xml:space="preserve">Муниципальная целевая программа "Развитие потребительского рынка в городе Суздале на 2012-2015 годы" </t>
  </si>
  <si>
    <t>Ведомственная целевая программа "Молодежь города Суздаля на 2012-2013 годы"</t>
  </si>
  <si>
    <t>Финансовый отдел администрации города Суздаля</t>
  </si>
  <si>
    <t>города Суздаля</t>
  </si>
  <si>
    <t>Содержание и обслуживание казны Российской Федерации</t>
  </si>
  <si>
    <t>600 01 00</t>
  </si>
  <si>
    <t>Наименование расходов</t>
  </si>
  <si>
    <t>Предметная статья</t>
  </si>
  <si>
    <t>-начисление на оплату труда</t>
  </si>
  <si>
    <t>0000</t>
  </si>
  <si>
    <t>целевым статьям, видам расходов классификации расходов бюджетов и</t>
  </si>
  <si>
    <t xml:space="preserve">бюджетных ассигнований на реализацию городских  целевых программ </t>
  </si>
  <si>
    <t>федеральный бюджет</t>
  </si>
  <si>
    <t>Код главного распорядителя средств бюджета города</t>
  </si>
  <si>
    <t>01</t>
  </si>
  <si>
    <t>02</t>
  </si>
  <si>
    <t>03</t>
  </si>
  <si>
    <t>04</t>
  </si>
  <si>
    <t>11</t>
  </si>
  <si>
    <t>13</t>
  </si>
  <si>
    <t>09</t>
  </si>
  <si>
    <t>08</t>
  </si>
  <si>
    <t>05</t>
  </si>
  <si>
    <t>07</t>
  </si>
  <si>
    <t>10</t>
  </si>
  <si>
    <t>ФИЗИЧЕСКАЯ КУЛЬТУРА И СПОРТ</t>
  </si>
  <si>
    <t xml:space="preserve">СОЦИАЛЬНАЯ ПОЛИТИКА </t>
  </si>
  <si>
    <t>1.1. Муниципальное учреждение культуры "Центр культуры и досуга города Суздаля"</t>
  </si>
  <si>
    <t xml:space="preserve">                                                                                                                                 Приложение № 2</t>
  </si>
  <si>
    <t>2.4.1. Оценка недвижимости, признание прав и регулирование отношений по государственной и муниципальной собственности</t>
  </si>
  <si>
    <t>Код группы, подгруппы, статей и вида источников</t>
  </si>
  <si>
    <t>Наименование дохода</t>
  </si>
  <si>
    <t>Источники финансирования дефицита бюджета города</t>
  </si>
  <si>
    <t>Источники внутреннего финансирования дефицита бюджета города</t>
  </si>
  <si>
    <t>Программа "Обеспечение жильем молодых семей  города Суздаля  на 2009 год"</t>
  </si>
  <si>
    <t>866</t>
  </si>
  <si>
    <t>1.16. Мероприятия по противопожарной защите объектов экономики и жилого фонда</t>
  </si>
  <si>
    <t xml:space="preserve">1.17. Осуществление пассажирских перевозок городским автомобильным транспортом </t>
  </si>
  <si>
    <t xml:space="preserve">1.18. Организация льготного проезда  школьникам, учащимся, студентам ССУЗов и ВУЗов </t>
  </si>
  <si>
    <t>Приложение 6</t>
  </si>
  <si>
    <t>1.40. Расходы на оказание материальной помощи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</si>
  <si>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гг."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</si>
  <si>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</t>
  </si>
  <si>
    <t>1.Администрация города Суздаля Владимирской области</t>
  </si>
  <si>
    <t>3. Финансовый отдел администрации города Суздаля</t>
  </si>
  <si>
    <t>Выполнение функций органами местного самоуправления</t>
  </si>
  <si>
    <t>002 04 00</t>
  </si>
  <si>
    <t>070 05 00</t>
  </si>
  <si>
    <t>202 67 00</t>
  </si>
  <si>
    <t>Функционирование органов в сфере национальной безопасности и правоохранительной деятельности</t>
  </si>
  <si>
    <t>% к нал.и ненал.дох.</t>
  </si>
  <si>
    <t>муниципальной собственности на 2009 год</t>
  </si>
  <si>
    <t xml:space="preserve">Кредиты, полученные от других 
бюджетов бюджетной системы Российской Федерации  
</t>
  </si>
  <si>
    <t xml:space="preserve">                                                                                                                                                                                                                         к решению Совета</t>
  </si>
  <si>
    <t xml:space="preserve"> 2 02 04999 10 0000 151</t>
  </si>
  <si>
    <t>1.13. Муниципальное казенное учреждение "Центр по организации и обеспечению деятельности органов местного самоуправления города Суздаля"</t>
  </si>
  <si>
    <t>в том числе за счет субвенции из федерального бюджета</t>
  </si>
  <si>
    <t xml:space="preserve">                                                                                                                                                           к решению Совета</t>
  </si>
  <si>
    <t>Доплата к пенсиям государственных служащих субъектов Российской Федерации и муниципальных служащих</t>
  </si>
  <si>
    <t>1.32.2. Уличное освещение (капитальный ремонт)</t>
  </si>
  <si>
    <t>Социальные выплаты гражданам, кроме публичных нормативных социальных выплат</t>
  </si>
  <si>
    <t>дефицит(-),профицит(+)</t>
  </si>
  <si>
    <t>Поступления от денежных пожертвований, предоставляемых физическими лицами получателям средств бюджетов поселений</t>
  </si>
  <si>
    <t>Адресная инвестиционная программа по получателям</t>
  </si>
  <si>
    <t xml:space="preserve"> Администрация города</t>
  </si>
  <si>
    <t>Распределение</t>
  </si>
  <si>
    <t>Нормативный акт</t>
  </si>
  <si>
    <t>Субсидия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</si>
  <si>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 xml:space="preserve"> увеличение стоимости основных средств</t>
  </si>
  <si>
    <t>Получение бюджетных кредитов от других 
бюджетов бюджетной системы Российской Федерации  бюджетами поселений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</si>
  <si>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</si>
  <si>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440 01 00</t>
  </si>
  <si>
    <t>795 44 02</t>
  </si>
  <si>
    <t>795 45 02</t>
  </si>
  <si>
    <t>795 46 02</t>
  </si>
  <si>
    <t>Субсидии по долгосрочной целевой программе "Жилище" на 2011-2015 годы", подпрограмме "Социальное жилье на 2011-2015 годы"</t>
  </si>
  <si>
    <t>3. Программа"Капитальный ремонт многоквартирных домов в г. Суздале на 2008-2011 годы"</t>
  </si>
  <si>
    <t>4. Программа "Комплексное развитие систем коммунальной инфраструктуры города Суздаля на 2008-2015 годы"</t>
  </si>
  <si>
    <t>Субсидии бюджетам поселений  на мероприятия по областной целевой программе "Приведение в нормативное состояние улично-дорожной сети и объектов благоустройства в городе Суздале на 2010-2011 годы"</t>
  </si>
  <si>
    <t>Закупка товаров, работ, услуг в целях капитального ремонта муниципального имущества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</si>
  <si>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</si>
  <si>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получателям средств на осуществление бюджетных инвестиций в объекты</t>
  </si>
  <si>
    <t>Сумма</t>
  </si>
  <si>
    <t>Адресная инвестиционная программа</t>
  </si>
  <si>
    <t>Прочая закупка товаров, работ и услуг для муниципальных нужд</t>
  </si>
  <si>
    <t>Иные выплаты персоналу, за исключением фонда оплаты труда</t>
  </si>
  <si>
    <t>Глава  муниципального образования</t>
  </si>
  <si>
    <t>1 16 33050 10 0000 140</t>
  </si>
  <si>
    <t>1 17 01050 10 0000 180</t>
  </si>
  <si>
    <t>0106</t>
  </si>
  <si>
    <t xml:space="preserve">                                                                                                                                                           Приложение № 3</t>
  </si>
  <si>
    <t>Долгосрочная целевая программа "Жилище" на 2011-2015 годы", подпрограмма "Социальное жилье на 2011-2015 годы"</t>
  </si>
  <si>
    <t>Городская целевая программа "Социальное жилье на 2011-2015 годы"</t>
  </si>
  <si>
    <t>Муниципальная адресная программа "Капитальный ремонт многоквартирных домов муниципального образования город Суздаль в 2013 году"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</si>
  <si>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</si>
  <si>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810</t>
  </si>
  <si>
    <t xml:space="preserve">Субсидии молодым семьям для приобретения жилья по подпрограмме "Обеспечение жильем молодых семей города Суздаля на 2011-2015 годы" </t>
  </si>
  <si>
    <t xml:space="preserve"> 01 03 01 00 10 0000 710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</si>
  <si>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</t>
  </si>
  <si>
    <t xml:space="preserve"> 01 03 01 00 10 0000 810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</si>
  <si>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 </t>
  </si>
  <si>
    <t xml:space="preserve"> 01 02 00 00 10 0000 810</t>
  </si>
  <si>
    <t xml:space="preserve">Погашение бюджетами поселений кредитов от кредитных организаций в валюте Российской Федерации  </t>
  </si>
  <si>
    <t xml:space="preserve"> 01 02 00 00 10 0000 710</t>
  </si>
  <si>
    <t xml:space="preserve">Получение кредитов от кредитных организаций бюджетами поселений в валюте Российской Федерации  </t>
  </si>
  <si>
    <t xml:space="preserve"> 01 05 02 01 10 0000 510</t>
  </si>
  <si>
    <t xml:space="preserve">Увеличение прочих остатков денежных средств бюджетов поселений </t>
  </si>
  <si>
    <t xml:space="preserve">Уменьшение прочих остатков денежных средств бюджетов поселений </t>
  </si>
  <si>
    <t xml:space="preserve"> 01 05 02 01 10 0000 610</t>
  </si>
  <si>
    <t>1.18. Расходы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</t>
  </si>
  <si>
    <t>1.18. Мероприятия по муниципальной целевой программе развития малого и среднего предпринимательства в городе Суздале на 2011-2013 годы</t>
  </si>
  <si>
    <t xml:space="preserve">795 29 03  </t>
  </si>
  <si>
    <t>Субсидии бюджетам поселений на инвестиции по долгосрочной целевой программе "Жилище"на 2011-2015 годы", подпрограмме "Развитие малоэтажного строительства на территории Владимирской области на 2011-2015 годы"</t>
  </si>
  <si>
    <t>в том числе за счет субсидии из областного бюджета</t>
  </si>
  <si>
    <t>в том числе за счет субсидии из федерального бюджета</t>
  </si>
  <si>
    <t xml:space="preserve">Примерные объемы доходов и расходов </t>
  </si>
  <si>
    <t>1 14 02033 10 0000 440</t>
  </si>
  <si>
    <t xml:space="preserve">Разница между полученными и погашенными бюджетами поселений в валюте Российской Федерации кредитами кредитных организаций </t>
  </si>
  <si>
    <t>1 14 01050 10 0000 410</t>
  </si>
  <si>
    <t>1 11 07015 10 0000 120</t>
  </si>
  <si>
    <t>1 14 02033 10 0000 410</t>
  </si>
  <si>
    <t>1 14 06026 10 0000 430</t>
  </si>
  <si>
    <t>1.23. Мероприятия по муниципальной адресной программе "Ремонт жилья ветеранов Великой Отечественной войны муниципального образования город Суздаль в 2012-2014 году"</t>
  </si>
  <si>
    <t xml:space="preserve">3.2. Процентные платежи по кредитам полученным от других бюджетов бюджетной системы Российской Федерации </t>
  </si>
  <si>
    <t xml:space="preserve">без премий.,мат.пом., ЕДВ  </t>
  </si>
  <si>
    <t>1.24. Мероприятия по муниципальной адресной программе "Капитальный ремонт многоквартирных домов муниципального образования город Суздаль в 2012 году"</t>
  </si>
  <si>
    <t>795 16 75</t>
  </si>
  <si>
    <t xml:space="preserve">Обслуживание внутреннего государственного и муниципального долга </t>
  </si>
  <si>
    <t>Приложение №6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</si>
  <si>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</si>
  <si>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2 02 02088 10 0001 151</t>
  </si>
  <si>
    <t>2 02 02089 10 0001 151</t>
  </si>
  <si>
    <t>800</t>
  </si>
  <si>
    <t>Иные бюджетные ассигнования</t>
  </si>
  <si>
    <t xml:space="preserve">                                                                                                                                                     от 21.06.2011  № 38 </t>
  </si>
  <si>
    <t xml:space="preserve">                                                                                                                                                           от 21.06.2011  № 38</t>
  </si>
  <si>
    <t>1.32.1. Содержание и ремонт автомобильных дорог</t>
  </si>
  <si>
    <t>Прочие неналоговые доходы бюджетов поселений</t>
  </si>
  <si>
    <t xml:space="preserve"> 2 02 01001 10 0000 151</t>
  </si>
  <si>
    <t xml:space="preserve"> 2 02 01003 10 0000 151</t>
  </si>
  <si>
    <t>2 08 05000 10 0000 180</t>
  </si>
  <si>
    <t>бюджета города Суздаля  на 2011 год</t>
  </si>
  <si>
    <t>Наименование главного администратора (администратора) доходов бюджета города</t>
  </si>
  <si>
    <t>1.37. Расходы на проведение городских мероприятий</t>
  </si>
  <si>
    <t>1.36. Муниципальное бюджетное учреждение "Центр народного творчества города Суздаля"</t>
  </si>
  <si>
    <t>Перечень главных администраторов доходов</t>
  </si>
  <si>
    <t>2012-1</t>
  </si>
  <si>
    <t>отчисл.во внеб.фонды-30,2%</t>
  </si>
  <si>
    <t>вид расх.изм.</t>
  </si>
  <si>
    <t xml:space="preserve">1.34. Муниципальное бюджетное учреждение "Центр культуры и досуга города Суздаля"        </t>
  </si>
  <si>
    <t xml:space="preserve">795 16 78 </t>
  </si>
  <si>
    <t>795 16 78</t>
  </si>
  <si>
    <t xml:space="preserve">Распределение  бюджетных ассигнований  </t>
  </si>
  <si>
    <t xml:space="preserve">по разделам, подразделам, целевым статьям и видам расходов  </t>
  </si>
  <si>
    <t>Доходы от реализации иного имущества, находящегося в собственности поселений  (за исключением имущества муниципальных автономных учреждений, а  также   имущества   муниципальных  унитарных предприятий, в том числе  казенных), в части реализации материальных запасов по указанному имуществу</t>
  </si>
  <si>
    <t xml:space="preserve">городских бюджетных учреждений по приносящей доход деятельности </t>
  </si>
  <si>
    <t>на 2008 год</t>
  </si>
  <si>
    <t>Сумма расходов</t>
  </si>
  <si>
    <t xml:space="preserve">                                                                                                                                                                                                                         от                 №</t>
  </si>
  <si>
    <t xml:space="preserve">           в том числе:</t>
  </si>
  <si>
    <t>Доходы  от продажи квартир, находящихся в собственности поселений</t>
  </si>
  <si>
    <t>795 00 00</t>
  </si>
  <si>
    <t>240</t>
  </si>
  <si>
    <t>710</t>
  </si>
  <si>
    <t>1 11 03050 10 0000 120</t>
  </si>
  <si>
    <t xml:space="preserve">в том числе за счет субсидии из областного бюджета </t>
  </si>
  <si>
    <t>Долевое участие в строительстве 39-и квартирного жилого дома в пос.Новый</t>
  </si>
  <si>
    <t>098 02 04</t>
  </si>
  <si>
    <t xml:space="preserve">2.3. Расходы на оплату государственной пошлины </t>
  </si>
  <si>
    <t>Решение Совета народных депутатов "Об утверждении городской целевой программы "Приведение в нормативное состояние улично-дорожной сети и объектов благоустройства муниципального образования город Суздаль на 2009-2011 годы" от 21.10.2008г. №85</t>
  </si>
  <si>
    <t xml:space="preserve">НАЦИОНАЛЬНАЯ БЕЗОПАСНОСТЬ И ПРАВООХРАНИТЕЛЬНАЯ ДЕЯТЕЛЬНОСТЬ </t>
  </si>
  <si>
    <t>ОБСЛУЖИВАНИЕ  ГОСУДАРСТВЕННОГО И МУНИЦИПАЛЬНОГО ДОЛГА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</si>
  <si>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</si>
  <si>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Субсидии бюджетам поселений на 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областного бюджета</t>
  </si>
  <si>
    <t>Субсидии бюджетам поселений на 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гос. корпорации - Фонд содействия реформированию ЖКХ</t>
  </si>
  <si>
    <t>098 01 04</t>
  </si>
  <si>
    <t>Бюджетные инвестиции иным юридическим лицам</t>
  </si>
  <si>
    <t>Бюджет на 2012 год и на плановый период 2013 и 2014 годов</t>
  </si>
  <si>
    <t xml:space="preserve"> 01 00 00 00 00 0000 000</t>
  </si>
  <si>
    <t xml:space="preserve">6.  "Обеспечение жильем молодых семей  города Суздаля  на 2009 год" </t>
  </si>
  <si>
    <t xml:space="preserve">                                                                                                                                 народных депутатов</t>
  </si>
  <si>
    <t>Решение Совета народных депутатов   "О городской программе "Комплексное развитие систем коммунальной инфраструктуры города Суздаля на 2008-2015 годы" от 21.10.2008г. №82</t>
  </si>
  <si>
    <t xml:space="preserve">                                                                                                                                                                                                        народных депутатов</t>
  </si>
  <si>
    <t>Дотации  бюджетам субъектов Российской Федерации и муниципальных образований</t>
  </si>
  <si>
    <t>Приобретение товаров, работ, услуг в пользу граждан</t>
  </si>
  <si>
    <t>Другие вопросы в области национальной экономики</t>
  </si>
  <si>
    <t xml:space="preserve">05 </t>
  </si>
  <si>
    <t xml:space="preserve"> 2 02 02999 00 0000 151</t>
  </si>
  <si>
    <t>Субсидии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гг."</t>
  </si>
  <si>
    <t>города Суздаля на 2013 год</t>
  </si>
  <si>
    <t>Субсидии на обеспечение равной доступности услуг общественного транспорта для отдельных категорий граждан в муниципальном сообщении</t>
  </si>
  <si>
    <t>Мероприятия по переселению граждан из аварийного жилого фонда с учетом необходимости развития малоэтажного жилищного строительства за счет средств гос. корпорации - Фонд содействия реформированию ЖКХ</t>
  </si>
  <si>
    <t xml:space="preserve">от                     №  </t>
  </si>
  <si>
    <t>Обеспечение деятельности подведомственных учреждений</t>
  </si>
  <si>
    <t>в том числе:  уличное освещение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</si>
  <si>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</si>
  <si>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содерж.органов мест.самоупр.</t>
  </si>
  <si>
    <t>обслуживание внутренних долговых обязательств</t>
  </si>
  <si>
    <t>1.10. Расходы на оплату представляемой статистической информации</t>
  </si>
  <si>
    <t>обяз-ва</t>
  </si>
  <si>
    <t>Принимаем.</t>
  </si>
  <si>
    <t>на 2011 год</t>
  </si>
  <si>
    <t>Подготовка населения и организаций к действиям в чрезвычайной ситуации в мирное и военное время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</si>
  <si>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</t>
  </si>
  <si>
    <t>795 34 00</t>
  </si>
  <si>
    <t>795 48 02</t>
  </si>
  <si>
    <t>тек.рас.</t>
  </si>
  <si>
    <t>610</t>
  </si>
  <si>
    <t>Субсидии бюджетным учреждениям</t>
  </si>
  <si>
    <t>0102</t>
  </si>
  <si>
    <t>002 03 00</t>
  </si>
  <si>
    <t>Решение Совета народных депутатов "Об утверждении городской  целевой программы "Социальное жилье на 2008-2015 годы" от 19.02.2008г. №12</t>
  </si>
  <si>
    <t>Субсидии гражданам на приобретение жилья</t>
  </si>
  <si>
    <t xml:space="preserve"> 2 02 02003 10 0000 151</t>
  </si>
  <si>
    <t xml:space="preserve"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</t>
  </si>
  <si>
    <t xml:space="preserve">Невыясненные поступления, зачисляемые в бюджеты поселений </t>
  </si>
  <si>
    <t>1 17 01050 10 0000 180</t>
  </si>
  <si>
    <t>Обслуживание муниципального долга города Суздаля</t>
  </si>
  <si>
    <t>112</t>
  </si>
  <si>
    <t>110</t>
  </si>
  <si>
    <t>795 02 01</t>
  </si>
  <si>
    <t>Код бюджетной классификации Российской Федерации</t>
  </si>
  <si>
    <t>Главного администратора (администратора) доходов</t>
  </si>
  <si>
    <t>Доходов бюджета города</t>
  </si>
  <si>
    <t>1 11 05025 10 0000 120</t>
  </si>
  <si>
    <t>1 11 05035 10 0000 120</t>
  </si>
  <si>
    <t>1.32.5.Проектно-сметная документация по дорогам</t>
  </si>
  <si>
    <t>1.32.6.Технадзор за ремонтом дорог</t>
  </si>
  <si>
    <t>1.32.8. Содержание уличного освещения</t>
  </si>
  <si>
    <t>1.32.9. Озеленение</t>
  </si>
  <si>
    <t>1.32.10. Организация и содержание мест захоронения</t>
  </si>
  <si>
    <t>Субсидии бюджетам поселений на инвестиции по долгосрочной целевой программе "Жилище"на 2011-2015 годы", подпрограмме "Развитие малоэтажного строительства на территории Владимирской области на 2011-2015 годы""</t>
  </si>
  <si>
    <t>2.1. Центральный аппарат</t>
  </si>
  <si>
    <t>2.2. Содержание и обслуживание муниципальной казны</t>
  </si>
  <si>
    <t xml:space="preserve">3.1. Центральный аппарат </t>
  </si>
  <si>
    <t>1301</t>
  </si>
  <si>
    <t>0113</t>
  </si>
  <si>
    <t>1200</t>
  </si>
  <si>
    <t>1202</t>
  </si>
  <si>
    <t>1101</t>
  </si>
  <si>
    <t>1100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</si>
  <si>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</si>
  <si>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Музеи и постоянные выставки</t>
  </si>
  <si>
    <t>Субсидии бюджета поселений на обеспечение мероприятий по капитальному ремонту многоквартирных домов за счет средств бюджетов</t>
  </si>
  <si>
    <t>2 02 02102 10 0000 151</t>
  </si>
  <si>
    <t>Субсидии  бюджетам  поселений  на  закупку автотранспортных средств и коммунальной техники</t>
  </si>
  <si>
    <t>111</t>
  </si>
  <si>
    <t xml:space="preserve">Прочие безвозмездные поступления </t>
  </si>
  <si>
    <t>243</t>
  </si>
  <si>
    <t>Благоустройство</t>
  </si>
  <si>
    <t>005</t>
  </si>
  <si>
    <t>Социальные выплаты</t>
  </si>
  <si>
    <t>2.5. Содержание зданий муниципальной собственности</t>
  </si>
  <si>
    <t>2.6. Реконструкция зданий муниципальной собственности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</si>
  <si>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</si>
  <si>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</si>
  <si>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</si>
  <si>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</si>
  <si>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</si>
  <si>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</si>
  <si>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</si>
  <si>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</si>
  <si>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</si>
  <si>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</si>
  <si>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Код подраздела</t>
  </si>
  <si>
    <t>Код целевой статьи</t>
  </si>
  <si>
    <t>Код вида расходов</t>
  </si>
  <si>
    <t>План на 2011 год</t>
  </si>
  <si>
    <t>7</t>
  </si>
  <si>
    <t xml:space="preserve">увеличение стоимости  материальных запасов </t>
  </si>
  <si>
    <t>Мероприятия в области социальной политики</t>
  </si>
  <si>
    <t>68</t>
  </si>
  <si>
    <t>01 03 00 00 10 0000 710</t>
  </si>
  <si>
    <t>01 03 00 00 10 0000 810</t>
  </si>
  <si>
    <t>01 05 02 01 10 0000 510</t>
  </si>
  <si>
    <t>План на 2012 год</t>
  </si>
  <si>
    <t>План на 2013 год</t>
  </si>
  <si>
    <t>План на 2014 год</t>
  </si>
  <si>
    <t>1.24. Мероприятия по городской целевой программе "Социальное жилье на 2011-2012годы"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</si>
  <si>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</si>
  <si>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0503</t>
  </si>
  <si>
    <t>1.Администрация города - всего</t>
  </si>
  <si>
    <t xml:space="preserve">Распределение бюджетных ассигнований по разделам, подразделам, </t>
  </si>
  <si>
    <t>456 00 00</t>
  </si>
  <si>
    <t>121</t>
  </si>
  <si>
    <t>122</t>
  </si>
  <si>
    <t>313</t>
  </si>
  <si>
    <t xml:space="preserve">ОБСЛУЖИВАНИЕ ГОСУДАРСТВЕННОГО И МУНИЦИПАЛЬНОГО ДОЛГА </t>
  </si>
  <si>
    <t>Безвозмездные поступления от физических и юридических лиц на финансовое обеспечение дорожной деятельности, том числе добровольных пожертвований, в отношении автомобильных дорог общего пользования местного значения поселений</t>
  </si>
  <si>
    <t>Субсидии бюджетам поселений  на мероприятия по долгосрочной  областной целевой программе "Жилище" на 2009-2012 годы", подпрограмме "Обеспечение жильем молодых семей Владимирской области на 2009-2012 годы"</t>
  </si>
  <si>
    <t>2 02 02008 10 0000 151</t>
  </si>
  <si>
    <t>2 02 02077 10 7015 151</t>
  </si>
  <si>
    <t>2 02 02999 10 7018 151</t>
  </si>
  <si>
    <t>2 02 02999 10 7037 151</t>
  </si>
  <si>
    <t>2 02 02999 10 7043 151</t>
  </si>
  <si>
    <t>2 02 04999 10 0000 151</t>
  </si>
  <si>
    <t>2 07 05000 10 0000 180</t>
  </si>
  <si>
    <t>Мероприятия по переселению граждан из аварийного жилого фонда с учетом необходимости развития малоэтажного жилищного строительства за счет средств областного бюджета</t>
  </si>
  <si>
    <t>1.7. Расходы на оплату государственной пошлины</t>
  </si>
  <si>
    <t>852</t>
  </si>
  <si>
    <t>Уплата налогов, сборов и иных обязательных платежей в бюджетную систему Российской Федерации</t>
  </si>
  <si>
    <t>1.1. Глава  муниципального образования</t>
  </si>
  <si>
    <t>1.2. Обеспечение деятельности Совета народных депутатов</t>
  </si>
  <si>
    <t>с прем.</t>
  </si>
  <si>
    <t>431 01 00</t>
  </si>
  <si>
    <t>2 02 02999 10 7042 151</t>
  </si>
  <si>
    <t xml:space="preserve">плановый период 2015 и 2016 годов </t>
  </si>
  <si>
    <t>1.2.  Музеи и постоянные выставки</t>
  </si>
  <si>
    <t xml:space="preserve">Наименование </t>
  </si>
  <si>
    <t>522 31 02</t>
  </si>
  <si>
    <t xml:space="preserve"> 2 02 02999 10 7016 151</t>
  </si>
  <si>
    <t>2.4. Мероприятия по программе "Комплексного развития систем коммунальной инфраструктуры г.Суздаля на 2011-2020 годы"</t>
  </si>
  <si>
    <t xml:space="preserve">1.32.11. Мероприятия по благоустройству (текущее содержание)  </t>
  </si>
  <si>
    <t>Субсидии бюджетам поселений на инвестиции по долгосрочной целевой программе "Жилище"на 2011-2015 годы", подпрограмме "Социальное жилье на 2011-2015 годы"</t>
  </si>
  <si>
    <t xml:space="preserve">                                                                                                                                                     Приложение № 1</t>
  </si>
  <si>
    <t>01 05 02 01 10 0000 610</t>
  </si>
  <si>
    <t>Уменьшение прочих остатков денежных средств бюджетов поселений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</si>
  <si>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</si>
  <si>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</si>
  <si>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351 05 00</t>
  </si>
  <si>
    <t>0910</t>
  </si>
  <si>
    <t>068</t>
  </si>
  <si>
    <t xml:space="preserve">Распределение бюджетных ассигнований </t>
  </si>
  <si>
    <t>Межбюджетные трансферты</t>
  </si>
  <si>
    <t>540</t>
  </si>
  <si>
    <t>Программа повышения эффективности бюджетных расходов муниципального образования город Суздаль на период 2012-2015 годов</t>
  </si>
  <si>
    <t>КУЛЬТУРА, КИНЕМАТОГРАФИЯ</t>
  </si>
  <si>
    <t>Субсидии на обеспечение равной доступности услуг общественного транспорта для отдельных категорий граждан</t>
  </si>
  <si>
    <t>Подпрограмма "Обеспечение жильем молодых семей"</t>
  </si>
  <si>
    <t>10088 20</t>
  </si>
  <si>
    <t xml:space="preserve">Решение Совета народных депутатов "Об утверждении адресной инвестиционной программы по обеспечению жильем молодых семей города Суздаля на 2010 год" от 15.09.2009г. №77 </t>
  </si>
  <si>
    <t>892</t>
  </si>
  <si>
    <t>Бюджетные обязательства на 2010 год</t>
  </si>
  <si>
    <t>Субсидии бюджетам поселений на реализацию федеральных целевых программ</t>
  </si>
  <si>
    <t xml:space="preserve">Доходы от перечисления части прибыли, оставшейся после уплаты налогов и иных обязательных платежей муниципальных унитарных предприятий, созданных поселениями </t>
  </si>
  <si>
    <t>Главный распорядитель средств городского бюджета</t>
  </si>
  <si>
    <t>городской бюджет</t>
  </si>
  <si>
    <t>итого</t>
  </si>
  <si>
    <t>областной бюджет</t>
  </si>
  <si>
    <t>ИТОГО</t>
  </si>
  <si>
    <t>Наименование программы</t>
  </si>
  <si>
    <t xml:space="preserve">      в том числе:</t>
  </si>
  <si>
    <t>Администрация города</t>
  </si>
  <si>
    <t>Приложение № 9</t>
  </si>
  <si>
    <t>1.27. Мероприятия по городской целевой программе "Развитие малоэтажного строительства на территории города Суздаля на 2011-2012 годы"</t>
  </si>
  <si>
    <t>1.28. Убытки бани</t>
  </si>
  <si>
    <t xml:space="preserve">1.44. Центр развития физической культуры, спорта и туризма    </t>
  </si>
  <si>
    <t>1.45. Физическая культура и спорт</t>
  </si>
  <si>
    <t xml:space="preserve">1.46. Периодическая печать  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</si>
  <si>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</si>
  <si>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1.32. Мероприятия по городской целевой программе "Приведение в нормативное состояние улично-дорожной сети и объектов благоустройства в городе Суздале на 2012-2014 годы"</t>
  </si>
  <si>
    <t>1.32.3. Капитальный ремонт ливневой канализации</t>
  </si>
  <si>
    <t xml:space="preserve">Периодическая печать </t>
  </si>
  <si>
    <t>Источники</t>
  </si>
  <si>
    <t>Пособия и компенсации гражданам и иные социальные выплаты, кроме публичных нормативных обязательств</t>
  </si>
  <si>
    <t>320</t>
  </si>
  <si>
    <t>0412</t>
  </si>
  <si>
    <t>1.41. 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граждан, в том числе:</t>
  </si>
  <si>
    <t xml:space="preserve">Субсидии бюджетам поселений на бюджетные инвестиции в объекты муниципальной собственности </t>
  </si>
  <si>
    <t>06</t>
  </si>
  <si>
    <t>Муниципальная адресная программа "Ремонт жилья ветеранов Великой Отечественной войны муниципального образования город Суздаль в 2012-2014 году"</t>
  </si>
  <si>
    <t>Обеспечение деятельности (оказание услуг) подведомственных учреждений</t>
  </si>
  <si>
    <t>0707</t>
  </si>
  <si>
    <t>Молодежная политика и оздоровление детей</t>
  </si>
  <si>
    <t>450 85 01</t>
  </si>
  <si>
    <t>Другие вопросы в области культуры, кинематографии</t>
  </si>
  <si>
    <t xml:space="preserve">Другие вопросы в области культуры, кинематографии </t>
  </si>
  <si>
    <t>Субсидии по долгосрочной целевой программе "Жилище" 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</si>
  <si>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Субсидии бюджетам поселений на закупку автотранспортных средств и коммунальной техники</t>
  </si>
  <si>
    <t>СРЕДСТВА МАССОВОЙ ИНФОРМАЦИИ</t>
  </si>
  <si>
    <t>расходов бюджета города Суздаля  на 2008 год</t>
  </si>
  <si>
    <t>на 2010 год</t>
  </si>
  <si>
    <t xml:space="preserve">Приложение </t>
  </si>
  <si>
    <t>Необходимые расходы на 2006 год</t>
  </si>
  <si>
    <t>0804</t>
  </si>
  <si>
    <t xml:space="preserve">Периодическая печать и издательства </t>
  </si>
  <si>
    <t>222</t>
  </si>
  <si>
    <t>коммунальные услуги</t>
  </si>
  <si>
    <t>223</t>
  </si>
  <si>
    <t>% к общим расходам</t>
  </si>
  <si>
    <t>услуги по содержанию имущества</t>
  </si>
  <si>
    <t>225</t>
  </si>
  <si>
    <t>прочие услуги</t>
  </si>
  <si>
    <t>226</t>
  </si>
  <si>
    <t xml:space="preserve">увеличение стоимости материальных запасов </t>
  </si>
  <si>
    <t>340</t>
  </si>
  <si>
    <t>0103</t>
  </si>
  <si>
    <t>0309</t>
  </si>
  <si>
    <t xml:space="preserve">0309 </t>
  </si>
  <si>
    <t>242</t>
  </si>
  <si>
    <t>0801</t>
  </si>
  <si>
    <t xml:space="preserve">1.1. Дворцы и дома культуры, другие учреждения культуры и средств массовой информации  </t>
  </si>
  <si>
    <t>1. Муниципальные учреждения, подведомственные администрации города Суздаля - всего</t>
  </si>
  <si>
    <t>093 99 00</t>
  </si>
  <si>
    <t xml:space="preserve">                                                                                                                                                           Приложение № 5</t>
  </si>
  <si>
    <t xml:space="preserve">Субсидии бюджетам поселений  на мероприятия по федеральной целевой программе "Жилище" на 2002-2010 годы, подпрограмме "Обеспечение жильем молодых семей" </t>
  </si>
  <si>
    <t>1.33. Мероприятия по работе с молодежью</t>
  </si>
  <si>
    <t>0700</t>
  </si>
  <si>
    <t>Расходы на выплаты персоналу казенных учреждений</t>
  </si>
  <si>
    <t>заработная плата</t>
  </si>
  <si>
    <t>Код группы, подгруппы, статьи и вида источников финансирования дефицитов бюджетов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</si>
</sst>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"/>
    <numFmt numFmtId="173" formatCode="0.000%"/>
    <numFmt numFmtId="174" formatCode="0.0000"/>
    <numFmt numFmtId="175" formatCode="0.0000000"/>
    <numFmt numFmtId="176" formatCode="0.000000"/>
    <numFmt numFmtId="177" formatCode="0.00000"/>
    <numFmt numFmtId="178" formatCode="0.00000000"/>
    <numFmt numFmtId="179" formatCode="#,##0.00&quot;р.&quot;"/>
  </numFmts>
  <fonts count="1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Times New Roman"/>
      <family val="0"/>
    </font>
    <font>
      <sz val="7"/>
      <name val="Times New Roman"/>
      <family val="1"/>
    </font>
    <font>
      <b/>
      <sz val="11"/>
      <color indexed="2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color indexed="57"/>
      <name val="Times New Roman"/>
      <family val="1"/>
    </font>
    <font>
      <sz val="9"/>
      <color indexed="1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21"/>
      <name val="Times New Roman"/>
      <family val="1"/>
    </font>
    <font>
      <b/>
      <sz val="11"/>
      <color indexed="20"/>
      <name val="Times New Roman"/>
      <family val="1"/>
    </font>
    <font>
      <sz val="7"/>
      <name val="Arial Cyr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 Cyr"/>
      <family val="0"/>
    </font>
    <font>
      <sz val="10"/>
      <name val="Times New Roman Cyr"/>
      <family val="0"/>
    </font>
    <font>
      <b/>
      <sz val="11"/>
      <color indexed="10"/>
      <name val="Times New Roman"/>
      <family val="1"/>
    </font>
    <font>
      <b/>
      <sz val="11"/>
      <name val="Arial Cyr"/>
      <family val="2"/>
    </font>
    <font>
      <sz val="11"/>
      <name val="Arial Cyr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21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17"/>
      <name val="Times New Roman"/>
      <family val="1"/>
    </font>
    <font>
      <sz val="8"/>
      <color indexed="14"/>
      <name val="Times New Roman"/>
      <family val="1"/>
    </font>
    <font>
      <sz val="9"/>
      <color indexed="14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2"/>
      <name val="Times New Roman"/>
      <family val="1"/>
    </font>
    <font>
      <sz val="9"/>
      <color indexed="16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8"/>
      <color indexed="17"/>
      <name val="Times New Roman"/>
      <family val="1"/>
    </font>
    <font>
      <sz val="8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21"/>
      <name val="Arial Cyr"/>
      <family val="0"/>
    </font>
    <font>
      <b/>
      <sz val="10"/>
      <color indexed="12"/>
      <name val="Arial Cyr"/>
      <family val="0"/>
    </font>
    <font>
      <b/>
      <sz val="10"/>
      <color indexed="21"/>
      <name val="Arial Cyr"/>
      <family val="0"/>
    </font>
    <font>
      <sz val="10"/>
      <color indexed="17"/>
      <name val="Times New Roman"/>
      <family val="1"/>
    </font>
    <font>
      <b/>
      <sz val="9"/>
      <name val="Times New Roman"/>
      <family val="1"/>
    </font>
    <font>
      <b/>
      <sz val="11"/>
      <color indexed="16"/>
      <name val="Times New Roman"/>
      <family val="1"/>
    </font>
    <font>
      <sz val="11"/>
      <color indexed="16"/>
      <name val="Times New Roman"/>
      <family val="1"/>
    </font>
    <font>
      <sz val="6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20"/>
      <name val="Times New Roman"/>
      <family val="1"/>
    </font>
    <font>
      <sz val="11"/>
      <color indexed="60"/>
      <name val="Times New Roman"/>
      <family val="1"/>
    </font>
    <font>
      <sz val="9"/>
      <color indexed="21"/>
      <name val="Times New Roman"/>
      <family val="1"/>
    </font>
    <font>
      <sz val="10"/>
      <color indexed="21"/>
      <name val="Times New Roman"/>
      <family val="1"/>
    </font>
    <font>
      <sz val="8"/>
      <color indexed="21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61"/>
      <name val="Times New Roman"/>
      <family val="1"/>
    </font>
    <font>
      <b/>
      <sz val="8"/>
      <color indexed="12"/>
      <name val="Times New Roman"/>
      <family val="1"/>
    </font>
    <font>
      <sz val="10"/>
      <color indexed="8"/>
      <name val="Times New Roman"/>
      <family val="1"/>
    </font>
    <font>
      <sz val="8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sz val="7"/>
      <color indexed="20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color indexed="20"/>
      <name val="Arial Cyr"/>
      <family val="0"/>
    </font>
    <font>
      <b/>
      <sz val="12"/>
      <color indexed="12"/>
      <name val="Times New Roman"/>
      <family val="1"/>
    </font>
    <font>
      <sz val="10"/>
      <color indexed="48"/>
      <name val="Times New Roman CYR"/>
      <family val="0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1"/>
      <name val="Times New Roman CYR"/>
      <family val="0"/>
    </font>
    <font>
      <b/>
      <sz val="14"/>
      <name val="Times New Roman"/>
      <family val="1"/>
    </font>
    <font>
      <sz val="10"/>
      <color indexed="48"/>
      <name val="Times New Roman"/>
      <family val="1"/>
    </font>
    <font>
      <sz val="7"/>
      <color indexed="14"/>
      <name val="Times New Roman"/>
      <family val="1"/>
    </font>
    <font>
      <sz val="8"/>
      <color indexed="17"/>
      <name val="Times New Roman"/>
      <family val="1"/>
    </font>
    <font>
      <sz val="9"/>
      <color indexed="12"/>
      <name val="Times New Roman"/>
      <family val="1"/>
    </font>
    <font>
      <b/>
      <sz val="9"/>
      <color indexed="57"/>
      <name val="Times New Roman"/>
      <family val="1"/>
    </font>
    <font>
      <sz val="10"/>
      <color indexed="12"/>
      <name val="Arial Cyr"/>
      <family val="0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14"/>
      <name val="Times New Roman"/>
      <family val="1"/>
    </font>
    <font>
      <b/>
      <sz val="9"/>
      <color indexed="14"/>
      <name val="Times New Roman"/>
      <family val="1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8"/>
      <color indexed="10"/>
      <name val="Arial Cyr"/>
      <family val="0"/>
    </font>
    <font>
      <b/>
      <sz val="7"/>
      <color indexed="8"/>
      <name val="Times New Roman"/>
      <family val="1"/>
    </font>
    <font>
      <b/>
      <sz val="6"/>
      <name val="Times New Roman"/>
      <family val="1"/>
    </font>
    <font>
      <b/>
      <sz val="8"/>
      <color indexed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8"/>
      <name val="Times New Roman CYR"/>
      <family val="0"/>
    </font>
    <font>
      <b/>
      <sz val="8"/>
      <color indexed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sz val="11"/>
      <color indexed="8"/>
      <name val="Times New Roman CYR"/>
      <family val="0"/>
    </font>
    <font>
      <sz val="12"/>
      <name val="Times New Roman CYR"/>
      <family val="0"/>
    </font>
    <font>
      <sz val="9"/>
      <color indexed="17"/>
      <name val="Times New Roman CYR"/>
      <family val="0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5" borderId="0" applyNumberFormat="0" applyBorder="0" applyAlignment="0" applyProtection="0"/>
    <xf numFmtId="0" fontId="108" fillId="8" borderId="0" applyNumberFormat="0" applyBorder="0" applyAlignment="0" applyProtection="0"/>
    <xf numFmtId="0" fontId="108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9" borderId="0" applyNumberFormat="0" applyBorder="0" applyAlignment="0" applyProtection="0"/>
    <xf numFmtId="0" fontId="110" fillId="7" borderId="1" applyNumberFormat="0" applyAlignment="0" applyProtection="0"/>
    <xf numFmtId="0" fontId="111" fillId="20" borderId="2" applyNumberFormat="0" applyAlignment="0" applyProtection="0"/>
    <xf numFmtId="0" fontId="11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21" borderId="7" applyNumberFormat="0" applyAlignment="0" applyProtection="0"/>
    <xf numFmtId="0" fontId="118" fillId="0" borderId="0" applyNumberFormat="0" applyFill="0" applyBorder="0" applyAlignment="0" applyProtection="0"/>
    <xf numFmtId="0" fontId="119" fillId="22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20" fillId="3" borderId="0" applyNumberFormat="0" applyBorder="0" applyAlignment="0" applyProtection="0"/>
    <xf numFmtId="0" fontId="1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4" fillId="4" borderId="0" applyNumberFormat="0" applyBorder="0" applyAlignment="0" applyProtection="0"/>
  </cellStyleXfs>
  <cellXfs count="753">
    <xf numFmtId="0" fontId="0" fillId="0" borderId="0" xfId="0" applyAlignment="1">
      <alignment/>
    </xf>
    <xf numFmtId="49" fontId="4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top"/>
    </xf>
    <xf numFmtId="1" fontId="5" fillId="0" borderId="11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 shrinkToFit="1"/>
    </xf>
    <xf numFmtId="1" fontId="0" fillId="0" borderId="0" xfId="0" applyNumberFormat="1" applyAlignment="1">
      <alignment/>
    </xf>
    <xf numFmtId="49" fontId="4" fillId="24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49" fontId="14" fillId="0" borderId="11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top" wrapText="1" shrinkToFit="1"/>
    </xf>
    <xf numFmtId="0" fontId="6" fillId="0" borderId="0" xfId="0" applyFont="1" applyAlignment="1">
      <alignment vertical="top"/>
    </xf>
    <xf numFmtId="0" fontId="6" fillId="0" borderId="0" xfId="0" applyFont="1" applyAlignment="1">
      <alignment wrapText="1" shrinkToFi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wrapText="1" shrinkToFit="1"/>
    </xf>
    <xf numFmtId="0" fontId="13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right" vertical="top"/>
    </xf>
    <xf numFmtId="0" fontId="22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top" wrapText="1"/>
    </xf>
    <xf numFmtId="49" fontId="32" fillId="24" borderId="10" xfId="0" applyNumberFormat="1" applyFont="1" applyFill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1" fontId="32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vertical="top" wrapText="1" shrinkToFit="1"/>
    </xf>
    <xf numFmtId="0" fontId="3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 shrinkToFit="1"/>
    </xf>
    <xf numFmtId="0" fontId="14" fillId="0" borderId="10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vertical="top" wrapText="1" shrinkToFit="1"/>
    </xf>
    <xf numFmtId="0" fontId="27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vertical="top"/>
    </xf>
    <xf numFmtId="49" fontId="35" fillId="24" borderId="10" xfId="0" applyNumberFormat="1" applyFont="1" applyFill="1" applyBorder="1" applyAlignment="1">
      <alignment horizontal="center" vertical="top" wrapText="1"/>
    </xf>
    <xf numFmtId="0" fontId="35" fillId="0" borderId="10" xfId="0" applyFont="1" applyBorder="1" applyAlignment="1">
      <alignment vertical="top" wrapText="1" shrinkToFit="1"/>
    </xf>
    <xf numFmtId="0" fontId="35" fillId="0" borderId="10" xfId="0" applyFont="1" applyBorder="1" applyAlignment="1">
      <alignment vertical="top"/>
    </xf>
    <xf numFmtId="1" fontId="3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12" fillId="0" borderId="10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8" fillId="0" borderId="10" xfId="0" applyFont="1" applyBorder="1" applyAlignment="1">
      <alignment vertical="top" wrapText="1" shrinkToFit="1"/>
    </xf>
    <xf numFmtId="0" fontId="14" fillId="0" borderId="10" xfId="0" applyFont="1" applyBorder="1" applyAlignment="1">
      <alignment horizontal="center" vertical="top" wrapText="1" shrinkToFit="1"/>
    </xf>
    <xf numFmtId="49" fontId="14" fillId="0" borderId="12" xfId="0" applyNumberFormat="1" applyFont="1" applyBorder="1" applyAlignment="1">
      <alignment horizontal="center" vertical="top" wrapText="1" shrinkToFit="1"/>
    </xf>
    <xf numFmtId="0" fontId="15" fillId="0" borderId="10" xfId="0" applyFont="1" applyBorder="1" applyAlignment="1">
      <alignment horizontal="center" vertical="top" wrapText="1" shrinkToFi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 wrapText="1" shrinkToFit="1"/>
    </xf>
    <xf numFmtId="164" fontId="12" fillId="0" borderId="10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right" vertical="top"/>
    </xf>
    <xf numFmtId="164" fontId="35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 wrapText="1" shrinkToFit="1"/>
    </xf>
    <xf numFmtId="49" fontId="7" fillId="0" borderId="10" xfId="0" applyNumberFormat="1" applyFont="1" applyBorder="1" applyAlignment="1">
      <alignment horizontal="center" vertical="top" wrapText="1" shrinkToFit="1"/>
    </xf>
    <xf numFmtId="49" fontId="23" fillId="0" borderId="10" xfId="0" applyNumberFormat="1" applyFont="1" applyBorder="1" applyAlignment="1">
      <alignment horizontal="center" vertical="top" wrapText="1" shrinkToFit="1"/>
    </xf>
    <xf numFmtId="49" fontId="17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 shrinkToFit="1"/>
    </xf>
    <xf numFmtId="49" fontId="23" fillId="24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Border="1" applyAlignment="1">
      <alignment vertical="top"/>
    </xf>
    <xf numFmtId="164" fontId="23" fillId="0" borderId="10" xfId="0" applyNumberFormat="1" applyFont="1" applyBorder="1" applyAlignment="1">
      <alignment horizontal="right" vertical="top"/>
    </xf>
    <xf numFmtId="49" fontId="17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>
      <alignment vertical="top" wrapText="1" shrinkToFit="1"/>
    </xf>
    <xf numFmtId="1" fontId="36" fillId="0" borderId="10" xfId="0" applyNumberFormat="1" applyFont="1" applyBorder="1" applyAlignment="1">
      <alignment horizontal="center" vertical="top"/>
    </xf>
    <xf numFmtId="49" fontId="35" fillId="0" borderId="10" xfId="0" applyNumberFormat="1" applyFont="1" applyBorder="1" applyAlignment="1">
      <alignment vertical="center" wrapText="1"/>
    </xf>
    <xf numFmtId="49" fontId="31" fillId="0" borderId="10" xfId="0" applyNumberFormat="1" applyFont="1" applyBorder="1" applyAlignment="1">
      <alignment vertical="top" wrapText="1" shrinkToFit="1"/>
    </xf>
    <xf numFmtId="49" fontId="43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4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 shrinkToFit="1"/>
    </xf>
    <xf numFmtId="0" fontId="4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 shrinkToFit="1"/>
    </xf>
    <xf numFmtId="49" fontId="14" fillId="0" borderId="11" xfId="0" applyNumberFormat="1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vertical="top" wrapText="1" shrinkToFit="1"/>
    </xf>
    <xf numFmtId="0" fontId="3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 shrinkToFit="1"/>
    </xf>
    <xf numFmtId="0" fontId="7" fillId="0" borderId="0" xfId="0" applyFont="1" applyAlignment="1">
      <alignment horizontal="right"/>
    </xf>
    <xf numFmtId="0" fontId="42" fillId="0" borderId="10" xfId="0" applyFont="1" applyBorder="1" applyAlignment="1">
      <alignment vertical="top" wrapText="1" shrinkToFit="1"/>
    </xf>
    <xf numFmtId="49" fontId="37" fillId="0" borderId="10" xfId="0" applyNumberFormat="1" applyFont="1" applyBorder="1" applyAlignment="1">
      <alignment vertical="top" wrapText="1" shrinkToFit="1"/>
    </xf>
    <xf numFmtId="49" fontId="37" fillId="24" borderId="10" xfId="0" applyNumberFormat="1" applyFont="1" applyFill="1" applyBorder="1" applyAlignment="1">
      <alignment horizontal="center" vertical="top" wrapText="1"/>
    </xf>
    <xf numFmtId="49" fontId="48" fillId="24" borderId="10" xfId="0" applyNumberFormat="1" applyFont="1" applyFill="1" applyBorder="1" applyAlignment="1">
      <alignment horizontal="center" vertical="top" wrapText="1"/>
    </xf>
    <xf numFmtId="49" fontId="31" fillId="2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/>
    </xf>
    <xf numFmtId="0" fontId="34" fillId="0" borderId="10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49" fontId="48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 shrinkToFit="1"/>
    </xf>
    <xf numFmtId="49" fontId="52" fillId="0" borderId="10" xfId="0" applyNumberFormat="1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/>
    </xf>
    <xf numFmtId="49" fontId="38" fillId="0" borderId="10" xfId="0" applyNumberFormat="1" applyFont="1" applyBorder="1" applyAlignment="1">
      <alignment horizontal="left" vertical="top" wrapText="1" shrinkToFit="1"/>
    </xf>
    <xf numFmtId="49" fontId="55" fillId="0" borderId="10" xfId="0" applyNumberFormat="1" applyFont="1" applyBorder="1" applyAlignment="1">
      <alignment horizontal="center" vertical="top" wrapText="1" shrinkToFit="1"/>
    </xf>
    <xf numFmtId="49" fontId="55" fillId="24" borderId="10" xfId="0" applyNumberFormat="1" applyFont="1" applyFill="1" applyBorder="1" applyAlignment="1">
      <alignment horizontal="center" vertical="top" wrapText="1"/>
    </xf>
    <xf numFmtId="49" fontId="56" fillId="24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 shrinkToFit="1"/>
    </xf>
    <xf numFmtId="49" fontId="57" fillId="0" borderId="10" xfId="0" applyNumberFormat="1" applyFont="1" applyBorder="1" applyAlignment="1">
      <alignment horizontal="center" vertical="top" wrapText="1"/>
    </xf>
    <xf numFmtId="49" fontId="57" fillId="24" borderId="10" xfId="0" applyNumberFormat="1" applyFont="1" applyFill="1" applyBorder="1" applyAlignment="1">
      <alignment horizontal="center" vertical="top" wrapText="1"/>
    </xf>
    <xf numFmtId="49" fontId="58" fillId="24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 shrinkToFit="1"/>
    </xf>
    <xf numFmtId="0" fontId="0" fillId="0" borderId="0" xfId="0" applyBorder="1" applyAlignment="1">
      <alignment/>
    </xf>
    <xf numFmtId="49" fontId="59" fillId="0" borderId="10" xfId="0" applyNumberFormat="1" applyFont="1" applyBorder="1" applyAlignment="1">
      <alignment vertical="top" wrapText="1" shrinkToFit="1"/>
    </xf>
    <xf numFmtId="49" fontId="59" fillId="0" borderId="10" xfId="0" applyNumberFormat="1" applyFont="1" applyBorder="1" applyAlignment="1">
      <alignment horizontal="center" vertical="top" wrapText="1" shrinkToFit="1"/>
    </xf>
    <xf numFmtId="49" fontId="60" fillId="0" borderId="10" xfId="0" applyNumberFormat="1" applyFont="1" applyBorder="1" applyAlignment="1">
      <alignment vertical="top" wrapText="1" shrinkToFit="1"/>
    </xf>
    <xf numFmtId="49" fontId="60" fillId="0" borderId="10" xfId="0" applyNumberFormat="1" applyFont="1" applyBorder="1" applyAlignment="1">
      <alignment horizontal="center" vertical="top" wrapText="1" shrinkToFit="1"/>
    </xf>
    <xf numFmtId="164" fontId="4" fillId="0" borderId="10" xfId="0" applyNumberFormat="1" applyFont="1" applyBorder="1" applyAlignment="1">
      <alignment vertical="top"/>
    </xf>
    <xf numFmtId="164" fontId="24" fillId="0" borderId="10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horizontal="right" vertical="top"/>
    </xf>
    <xf numFmtId="164" fontId="38" fillId="0" borderId="10" xfId="0" applyNumberFormat="1" applyFont="1" applyBorder="1" applyAlignment="1">
      <alignment horizontal="right" vertical="top"/>
    </xf>
    <xf numFmtId="164" fontId="38" fillId="0" borderId="10" xfId="0" applyNumberFormat="1" applyFont="1" applyBorder="1" applyAlignment="1">
      <alignment vertical="top"/>
    </xf>
    <xf numFmtId="164" fontId="38" fillId="0" borderId="10" xfId="0" applyNumberFormat="1" applyFont="1" applyBorder="1" applyAlignment="1">
      <alignment horizontal="center" vertical="top"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/>
    </xf>
    <xf numFmtId="164" fontId="48" fillId="0" borderId="10" xfId="0" applyNumberFormat="1" applyFont="1" applyBorder="1" applyAlignment="1">
      <alignment horizontal="center" vertical="top"/>
    </xf>
    <xf numFmtId="164" fontId="50" fillId="0" borderId="10" xfId="0" applyNumberFormat="1" applyFont="1" applyBorder="1" applyAlignment="1">
      <alignment horizontal="center" vertical="top"/>
    </xf>
    <xf numFmtId="164" fontId="59" fillId="0" borderId="10" xfId="0" applyNumberFormat="1" applyFont="1" applyBorder="1" applyAlignment="1">
      <alignment vertical="top"/>
    </xf>
    <xf numFmtId="164" fontId="55" fillId="0" borderId="10" xfId="0" applyNumberFormat="1" applyFont="1" applyBorder="1" applyAlignment="1">
      <alignment vertical="top"/>
    </xf>
    <xf numFmtId="164" fontId="16" fillId="0" borderId="10" xfId="0" applyNumberFormat="1" applyFont="1" applyBorder="1" applyAlignment="1">
      <alignment vertical="top"/>
    </xf>
    <xf numFmtId="164" fontId="55" fillId="0" borderId="10" xfId="0" applyNumberFormat="1" applyFont="1" applyBorder="1" applyAlignment="1">
      <alignment horizontal="right" vertical="top"/>
    </xf>
    <xf numFmtId="164" fontId="16" fillId="0" borderId="10" xfId="0" applyNumberFormat="1" applyFont="1" applyBorder="1" applyAlignment="1">
      <alignment horizontal="right" vertical="top"/>
    </xf>
    <xf numFmtId="164" fontId="17" fillId="0" borderId="10" xfId="0" applyNumberFormat="1" applyFont="1" applyBorder="1" applyAlignment="1">
      <alignment horizontal="right" vertical="top"/>
    </xf>
    <xf numFmtId="164" fontId="59" fillId="0" borderId="10" xfId="0" applyNumberFormat="1" applyFont="1" applyBorder="1" applyAlignment="1">
      <alignment horizontal="right" vertical="top"/>
    </xf>
    <xf numFmtId="164" fontId="17" fillId="0" borderId="10" xfId="0" applyNumberFormat="1" applyFont="1" applyBorder="1" applyAlignment="1">
      <alignment vertical="top"/>
    </xf>
    <xf numFmtId="0" fontId="62" fillId="0" borderId="1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42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top" wrapText="1" shrinkToFit="1"/>
    </xf>
    <xf numFmtId="1" fontId="5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171" fontId="0" fillId="0" borderId="0" xfId="58" applyNumberFormat="1" applyFont="1" applyAlignment="1">
      <alignment/>
    </xf>
    <xf numFmtId="164" fontId="64" fillId="0" borderId="10" xfId="0" applyNumberFormat="1" applyFont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49" fontId="38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vertical="top" wrapText="1"/>
    </xf>
    <xf numFmtId="49" fontId="66" fillId="0" borderId="10" xfId="0" applyNumberFormat="1" applyFont="1" applyBorder="1" applyAlignment="1">
      <alignment horizontal="center" vertical="top" wrapText="1"/>
    </xf>
    <xf numFmtId="49" fontId="66" fillId="24" borderId="10" xfId="0" applyNumberFormat="1" applyFont="1" applyFill="1" applyBorder="1" applyAlignment="1">
      <alignment horizontal="center" vertical="top" wrapText="1"/>
    </xf>
    <xf numFmtId="49" fontId="67" fillId="24" borderId="10" xfId="0" applyNumberFormat="1" applyFont="1" applyFill="1" applyBorder="1" applyAlignment="1">
      <alignment horizontal="center" vertical="top" wrapText="1"/>
    </xf>
    <xf numFmtId="49" fontId="61" fillId="24" borderId="10" xfId="0" applyNumberFormat="1" applyFont="1" applyFill="1" applyBorder="1" applyAlignment="1">
      <alignment horizontal="center" vertical="top" wrapText="1"/>
    </xf>
    <xf numFmtId="164" fontId="66" fillId="0" borderId="10" xfId="0" applyNumberFormat="1" applyFont="1" applyBorder="1" applyAlignment="1">
      <alignment vertical="top"/>
    </xf>
    <xf numFmtId="10" fontId="0" fillId="0" borderId="0" xfId="0" applyNumberFormat="1" applyAlignment="1">
      <alignment/>
    </xf>
    <xf numFmtId="49" fontId="59" fillId="24" borderId="10" xfId="0" applyNumberFormat="1" applyFont="1" applyFill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/>
    </xf>
    <xf numFmtId="0" fontId="68" fillId="0" borderId="10" xfId="0" applyFont="1" applyBorder="1" applyAlignment="1">
      <alignment vertical="top" wrapText="1" shrinkToFit="1"/>
    </xf>
    <xf numFmtId="49" fontId="68" fillId="24" borderId="10" xfId="0" applyNumberFormat="1" applyFont="1" applyFill="1" applyBorder="1" applyAlignment="1">
      <alignment horizontal="center" vertical="top" wrapText="1"/>
    </xf>
    <xf numFmtId="164" fontId="68" fillId="0" borderId="10" xfId="0" applyNumberFormat="1" applyFont="1" applyBorder="1" applyAlignment="1">
      <alignment horizontal="center" vertical="top"/>
    </xf>
    <xf numFmtId="49" fontId="68" fillId="0" borderId="10" xfId="0" applyNumberFormat="1" applyFont="1" applyBorder="1" applyAlignment="1">
      <alignment vertical="top" wrapText="1" shrinkToFit="1"/>
    </xf>
    <xf numFmtId="49" fontId="9" fillId="24" borderId="10" xfId="0" applyNumberFormat="1" applyFont="1" applyFill="1" applyBorder="1" applyAlignment="1">
      <alignment horizontal="center" vertical="top" wrapText="1"/>
    </xf>
    <xf numFmtId="0" fontId="9" fillId="24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24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 shrinkToFit="1"/>
    </xf>
    <xf numFmtId="49" fontId="39" fillId="0" borderId="10" xfId="0" applyNumberFormat="1" applyFont="1" applyBorder="1" applyAlignment="1">
      <alignment horizontal="center" vertical="top" wrapText="1"/>
    </xf>
    <xf numFmtId="49" fontId="39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0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56" fillId="0" borderId="10" xfId="0" applyFont="1" applyBorder="1" applyAlignment="1">
      <alignment vertical="top" wrapText="1" shrinkToFit="1"/>
    </xf>
    <xf numFmtId="0" fontId="58" fillId="0" borderId="10" xfId="0" applyFont="1" applyBorder="1" applyAlignment="1">
      <alignment horizontal="center" vertical="top" wrapText="1" shrinkToFit="1"/>
    </xf>
    <xf numFmtId="0" fontId="2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1" fillId="0" borderId="0" xfId="0" applyNumberFormat="1" applyFont="1" applyAlignment="1">
      <alignment/>
    </xf>
    <xf numFmtId="0" fontId="38" fillId="0" borderId="0" xfId="0" applyFont="1" applyBorder="1" applyAlignment="1">
      <alignment vertical="top" wrapText="1"/>
    </xf>
    <xf numFmtId="1" fontId="6" fillId="0" borderId="0" xfId="0" applyNumberFormat="1" applyFont="1" applyAlignment="1">
      <alignment/>
    </xf>
    <xf numFmtId="0" fontId="38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0" fontId="74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 wrapText="1" shrinkToFit="1"/>
    </xf>
    <xf numFmtId="49" fontId="6" fillId="24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vertical="top"/>
    </xf>
    <xf numFmtId="164" fontId="73" fillId="0" borderId="0" xfId="0" applyNumberFormat="1" applyFont="1" applyAlignment="1">
      <alignment/>
    </xf>
    <xf numFmtId="164" fontId="23" fillId="0" borderId="10" xfId="0" applyNumberFormat="1" applyFont="1" applyBorder="1" applyAlignment="1">
      <alignment vertical="top"/>
    </xf>
    <xf numFmtId="0" fontId="75" fillId="0" borderId="10" xfId="0" applyFont="1" applyBorder="1" applyAlignment="1">
      <alignment vertical="top" wrapText="1"/>
    </xf>
    <xf numFmtId="0" fontId="75" fillId="0" borderId="10" xfId="0" applyFont="1" applyBorder="1" applyAlignment="1">
      <alignment horizontal="center" vertical="top" wrapText="1"/>
    </xf>
    <xf numFmtId="49" fontId="75" fillId="2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49" fontId="80" fillId="0" borderId="10" xfId="0" applyNumberFormat="1" applyFont="1" applyBorder="1" applyAlignment="1">
      <alignment horizontal="center" vertical="top" wrapText="1" shrinkToFit="1"/>
    </xf>
    <xf numFmtId="164" fontId="13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vertical="top" wrapText="1"/>
    </xf>
    <xf numFmtId="0" fontId="70" fillId="0" borderId="14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vertical="top" wrapText="1"/>
    </xf>
    <xf numFmtId="0" fontId="8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79" fillId="0" borderId="10" xfId="0" applyFont="1" applyBorder="1" applyAlignment="1">
      <alignment vertical="top" wrapText="1"/>
    </xf>
    <xf numFmtId="0" fontId="30" fillId="0" borderId="14" xfId="0" applyFont="1" applyBorder="1" applyAlignment="1">
      <alignment vertical="top" wrapText="1" shrinkToFi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 shrinkToFit="1"/>
    </xf>
    <xf numFmtId="0" fontId="83" fillId="0" borderId="10" xfId="0" applyFont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82" fillId="0" borderId="10" xfId="0" applyFont="1" applyBorder="1" applyAlignment="1">
      <alignment vertical="top" wrapText="1" shrinkToFit="1"/>
    </xf>
    <xf numFmtId="0" fontId="70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84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/>
    </xf>
    <xf numFmtId="49" fontId="69" fillId="0" borderId="12" xfId="0" applyNumberFormat="1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4" fontId="75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horizontal="left" vertical="top" wrapText="1"/>
    </xf>
    <xf numFmtId="164" fontId="49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vertical="top" wrapText="1" shrinkToFit="1"/>
    </xf>
    <xf numFmtId="49" fontId="49" fillId="0" borderId="10" xfId="0" applyNumberFormat="1" applyFont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center" vertical="top"/>
    </xf>
    <xf numFmtId="0" fontId="84" fillId="0" borderId="0" xfId="0" applyFont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164" fontId="44" fillId="0" borderId="10" xfId="0" applyNumberFormat="1" applyFont="1" applyBorder="1" applyAlignment="1">
      <alignment horizontal="center" vertical="top"/>
    </xf>
    <xf numFmtId="49" fontId="85" fillId="0" borderId="10" xfId="0" applyNumberFormat="1" applyFont="1" applyBorder="1" applyAlignment="1">
      <alignment horizontal="center" vertical="top"/>
    </xf>
    <xf numFmtId="0" fontId="85" fillId="0" borderId="10" xfId="0" applyFont="1" applyBorder="1" applyAlignment="1">
      <alignment vertical="top" wrapText="1" shrinkToFit="1"/>
    </xf>
    <xf numFmtId="164" fontId="8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164" fontId="6" fillId="0" borderId="10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 wrapText="1" shrinkToFit="1"/>
    </xf>
    <xf numFmtId="164" fontId="21" fillId="0" borderId="10" xfId="0" applyNumberFormat="1" applyFont="1" applyBorder="1" applyAlignment="1">
      <alignment horizontal="center" vertical="top"/>
    </xf>
    <xf numFmtId="49" fontId="21" fillId="0" borderId="10" xfId="53" applyNumberFormat="1" applyFont="1" applyBorder="1" applyAlignment="1">
      <alignment horizontal="center" vertical="top"/>
      <protection/>
    </xf>
    <xf numFmtId="0" fontId="74" fillId="0" borderId="10" xfId="0" applyFont="1" applyBorder="1" applyAlignment="1">
      <alignment vertical="top" wrapText="1"/>
    </xf>
    <xf numFmtId="0" fontId="13" fillId="0" borderId="0" xfId="0" applyFont="1" applyAlignment="1">
      <alignment horizontal="right" wrapText="1" shrinkToFit="1"/>
    </xf>
    <xf numFmtId="0" fontId="86" fillId="0" borderId="10" xfId="0" applyFont="1" applyBorder="1" applyAlignment="1">
      <alignment vertical="top" wrapText="1" shrinkToFit="1"/>
    </xf>
    <xf numFmtId="49" fontId="86" fillId="0" borderId="10" xfId="0" applyNumberFormat="1" applyFont="1" applyBorder="1" applyAlignment="1">
      <alignment horizontal="center" vertical="top" wrapText="1"/>
    </xf>
    <xf numFmtId="49" fontId="86" fillId="24" borderId="10" xfId="0" applyNumberFormat="1" applyFont="1" applyFill="1" applyBorder="1" applyAlignment="1">
      <alignment horizontal="center" vertical="top" wrapText="1"/>
    </xf>
    <xf numFmtId="164" fontId="86" fillId="0" borderId="10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vertical="top" wrapText="1" shrinkToFit="1"/>
    </xf>
    <xf numFmtId="49" fontId="24" fillId="0" borderId="10" xfId="0" applyNumberFormat="1" applyFont="1" applyBorder="1" applyAlignment="1">
      <alignment horizontal="center" vertical="top" wrapText="1" shrinkToFit="1"/>
    </xf>
    <xf numFmtId="164" fontId="87" fillId="0" borderId="10" xfId="0" applyNumberFormat="1" applyFont="1" applyBorder="1" applyAlignment="1">
      <alignment vertical="top"/>
    </xf>
    <xf numFmtId="0" fontId="79" fillId="0" borderId="10" xfId="0" applyFont="1" applyBorder="1" applyAlignment="1">
      <alignment horizontal="justify" vertical="top" wrapText="1"/>
    </xf>
    <xf numFmtId="49" fontId="80" fillId="0" borderId="10" xfId="0" applyNumberFormat="1" applyFont="1" applyBorder="1" applyAlignment="1">
      <alignment vertical="top" wrapText="1" shrinkToFit="1"/>
    </xf>
    <xf numFmtId="49" fontId="89" fillId="0" borderId="10" xfId="0" applyNumberFormat="1" applyFont="1" applyBorder="1" applyAlignment="1">
      <alignment horizontal="center" vertical="top" wrapText="1" shrinkToFit="1"/>
    </xf>
    <xf numFmtId="49" fontId="89" fillId="0" borderId="10" xfId="0" applyNumberFormat="1" applyFont="1" applyBorder="1" applyAlignment="1">
      <alignment horizontal="left" vertical="top" wrapText="1" shrinkToFit="1"/>
    </xf>
    <xf numFmtId="49" fontId="19" fillId="0" borderId="10" xfId="0" applyNumberFormat="1" applyFont="1" applyBorder="1" applyAlignment="1">
      <alignment horizontal="center" vertical="top" wrapText="1" shrinkToFit="1"/>
    </xf>
    <xf numFmtId="49" fontId="80" fillId="0" borderId="10" xfId="0" applyNumberFormat="1" applyFont="1" applyBorder="1" applyAlignment="1">
      <alignment horizontal="left" vertical="top" wrapText="1" shrinkToFit="1"/>
    </xf>
    <xf numFmtId="49" fontId="89" fillId="0" borderId="10" xfId="0" applyNumberFormat="1" applyFont="1" applyBorder="1" applyAlignment="1">
      <alignment vertical="top" wrapText="1"/>
    </xf>
    <xf numFmtId="49" fontId="80" fillId="0" borderId="10" xfId="0" applyNumberFormat="1" applyFont="1" applyBorder="1" applyAlignment="1">
      <alignment vertical="top" wrapText="1"/>
    </xf>
    <xf numFmtId="49" fontId="80" fillId="24" borderId="10" xfId="0" applyNumberFormat="1" applyFont="1" applyFill="1" applyBorder="1" applyAlignment="1">
      <alignment horizontal="center" vertical="top" wrapText="1"/>
    </xf>
    <xf numFmtId="49" fontId="89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89" fillId="0" borderId="10" xfId="0" applyNumberFormat="1" applyFont="1" applyBorder="1" applyAlignment="1">
      <alignment vertical="top" wrapText="1" shrinkToFit="1"/>
    </xf>
    <xf numFmtId="0" fontId="80" fillId="0" borderId="10" xfId="0" applyFont="1" applyBorder="1" applyAlignment="1">
      <alignment vertical="top" wrapText="1"/>
    </xf>
    <xf numFmtId="0" fontId="89" fillId="0" borderId="10" xfId="0" applyFont="1" applyBorder="1" applyAlignment="1">
      <alignment vertical="top" wrapText="1"/>
    </xf>
    <xf numFmtId="49" fontId="88" fillId="0" borderId="10" xfId="0" applyNumberFormat="1" applyFont="1" applyBorder="1" applyAlignment="1">
      <alignment horizontal="center" vertical="top" wrapText="1" shrinkToFit="1"/>
    </xf>
    <xf numFmtId="49" fontId="9" fillId="0" borderId="10" xfId="0" applyNumberFormat="1" applyFont="1" applyBorder="1" applyAlignment="1">
      <alignment horizontal="center" vertical="top" wrapText="1" shrinkToFit="1"/>
    </xf>
    <xf numFmtId="49" fontId="33" fillId="0" borderId="10" xfId="0" applyNumberFormat="1" applyFont="1" applyBorder="1" applyAlignment="1">
      <alignment horizontal="center" vertical="top" wrapText="1" shrinkToFit="1"/>
    </xf>
    <xf numFmtId="164" fontId="88" fillId="0" borderId="10" xfId="0" applyNumberFormat="1" applyFont="1" applyBorder="1" applyAlignment="1">
      <alignment horizontal="right" vertical="top"/>
    </xf>
    <xf numFmtId="164" fontId="88" fillId="0" borderId="10" xfId="0" applyNumberFormat="1" applyFont="1" applyBorder="1" applyAlignment="1">
      <alignment vertical="top"/>
    </xf>
    <xf numFmtId="49" fontId="49" fillId="0" borderId="10" xfId="0" applyNumberFormat="1" applyFont="1" applyBorder="1" applyAlignment="1">
      <alignment horizontal="center" vertical="top" wrapText="1" shrinkToFit="1"/>
    </xf>
    <xf numFmtId="49" fontId="33" fillId="0" borderId="10" xfId="0" applyNumberFormat="1" applyFont="1" applyBorder="1" applyAlignment="1">
      <alignment vertical="top" wrapText="1"/>
    </xf>
    <xf numFmtId="0" fontId="89" fillId="0" borderId="10" xfId="0" applyNumberFormat="1" applyFont="1" applyBorder="1" applyAlignment="1">
      <alignment vertical="top" wrapText="1" shrinkToFit="1"/>
    </xf>
    <xf numFmtId="49" fontId="88" fillId="24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vertical="top" wrapText="1" shrinkToFit="1"/>
    </xf>
    <xf numFmtId="49" fontId="21" fillId="0" borderId="10" xfId="0" applyNumberFormat="1" applyFont="1" applyBorder="1" applyAlignment="1">
      <alignment horizontal="center" vertical="top" wrapText="1" shrinkToFit="1"/>
    </xf>
    <xf numFmtId="0" fontId="0" fillId="0" borderId="15" xfId="0" applyBorder="1" applyAlignment="1">
      <alignment/>
    </xf>
    <xf numFmtId="0" fontId="28" fillId="0" borderId="10" xfId="0" applyFont="1" applyBorder="1" applyAlignment="1">
      <alignment horizontal="center" vertical="top"/>
    </xf>
    <xf numFmtId="0" fontId="70" fillId="0" borderId="10" xfId="0" applyNumberFormat="1" applyFont="1" applyBorder="1" applyAlignment="1">
      <alignment horizontal="left" vertical="top" wrapText="1" shrinkToFit="1"/>
    </xf>
    <xf numFmtId="49" fontId="14" fillId="0" borderId="10" xfId="0" applyNumberFormat="1" applyFont="1" applyBorder="1" applyAlignment="1">
      <alignment horizontal="center" vertical="top" wrapText="1" shrinkToFit="1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9" fillId="0" borderId="10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30" fillId="0" borderId="10" xfId="0" applyFont="1" applyBorder="1" applyAlignment="1">
      <alignment horizontal="center" vertical="top"/>
    </xf>
    <xf numFmtId="49" fontId="69" fillId="0" borderId="14" xfId="0" applyNumberFormat="1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top" wrapText="1"/>
    </xf>
    <xf numFmtId="49" fontId="78" fillId="0" borderId="10" xfId="0" applyNumberFormat="1" applyFont="1" applyBorder="1" applyAlignment="1">
      <alignment horizontal="center" vertical="top"/>
    </xf>
    <xf numFmtId="0" fontId="79" fillId="0" borderId="10" xfId="0" applyFont="1" applyBorder="1" applyAlignment="1">
      <alignment vertical="top" wrapText="1" shrinkToFit="1"/>
    </xf>
    <xf numFmtId="49" fontId="78" fillId="0" borderId="12" xfId="0" applyNumberFormat="1" applyFont="1" applyBorder="1" applyAlignment="1">
      <alignment horizontal="center" vertical="top" wrapText="1"/>
    </xf>
    <xf numFmtId="164" fontId="63" fillId="24" borderId="10" xfId="0" applyNumberFormat="1" applyFont="1" applyFill="1" applyBorder="1" applyAlignment="1">
      <alignment horizontal="center" vertical="top" wrapText="1"/>
    </xf>
    <xf numFmtId="164" fontId="63" fillId="0" borderId="10" xfId="0" applyNumberFormat="1" applyFont="1" applyBorder="1" applyAlignment="1">
      <alignment vertical="top"/>
    </xf>
    <xf numFmtId="49" fontId="63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wrapText="1" shrinkToFit="1"/>
    </xf>
    <xf numFmtId="0" fontId="63" fillId="0" borderId="10" xfId="0" applyFont="1" applyBorder="1" applyAlignment="1">
      <alignment vertical="top" wrapText="1"/>
    </xf>
    <xf numFmtId="49" fontId="54" fillId="0" borderId="10" xfId="0" applyNumberFormat="1" applyFont="1" applyBorder="1" applyAlignment="1">
      <alignment vertical="top" wrapText="1" shrinkToFit="1"/>
    </xf>
    <xf numFmtId="164" fontId="54" fillId="0" borderId="10" xfId="0" applyNumberFormat="1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 shrinkToFit="1"/>
    </xf>
    <xf numFmtId="1" fontId="24" fillId="24" borderId="10" xfId="0" applyNumberFormat="1" applyFont="1" applyFill="1" applyBorder="1" applyAlignment="1">
      <alignment horizontal="center" vertical="top" wrapText="1"/>
    </xf>
    <xf numFmtId="164" fontId="1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 shrinkToFit="1"/>
    </xf>
    <xf numFmtId="0" fontId="78" fillId="0" borderId="10" xfId="0" applyFont="1" applyBorder="1" applyAlignment="1">
      <alignment horizontal="center" vertical="top"/>
    </xf>
    <xf numFmtId="0" fontId="65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Border="1" applyAlignment="1">
      <alignment vertical="top" wrapText="1"/>
    </xf>
    <xf numFmtId="0" fontId="69" fillId="0" borderId="14" xfId="0" applyFont="1" applyBorder="1" applyAlignment="1">
      <alignment horizontal="center" vertical="top" wrapText="1"/>
    </xf>
    <xf numFmtId="49" fontId="70" fillId="0" borderId="14" xfId="0" applyNumberFormat="1" applyFont="1" applyBorder="1" applyAlignment="1">
      <alignment horizontal="center" vertical="top" wrapText="1"/>
    </xf>
    <xf numFmtId="0" fontId="84" fillId="0" borderId="14" xfId="0" applyFont="1" applyBorder="1" applyAlignment="1">
      <alignment horizontal="center" vertical="top" wrapText="1"/>
    </xf>
    <xf numFmtId="0" fontId="69" fillId="0" borderId="14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78" fillId="0" borderId="0" xfId="0" applyFont="1" applyBorder="1" applyAlignment="1">
      <alignment horizontal="center" vertical="top" wrapText="1"/>
    </xf>
    <xf numFmtId="49" fontId="78" fillId="0" borderId="0" xfId="0" applyNumberFormat="1" applyFont="1" applyBorder="1" applyAlignment="1">
      <alignment horizontal="center" vertical="top"/>
    </xf>
    <xf numFmtId="0" fontId="79" fillId="0" borderId="0" xfId="0" applyFont="1" applyBorder="1" applyAlignment="1">
      <alignment vertical="top" wrapText="1" shrinkToFit="1"/>
    </xf>
    <xf numFmtId="49" fontId="69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vertical="top" wrapText="1" shrinkToFit="1"/>
    </xf>
    <xf numFmtId="49" fontId="78" fillId="0" borderId="0" xfId="0" applyNumberFormat="1" applyFont="1" applyBorder="1" applyAlignment="1">
      <alignment horizontal="center" vertical="top" wrapText="1"/>
    </xf>
    <xf numFmtId="0" fontId="79" fillId="0" borderId="0" xfId="0" applyFont="1" applyBorder="1" applyAlignment="1">
      <alignment vertical="top" wrapText="1"/>
    </xf>
    <xf numFmtId="49" fontId="69" fillId="0" borderId="0" xfId="0" applyNumberFormat="1" applyFont="1" applyBorder="1" applyAlignment="1">
      <alignment horizontal="center" vertical="top" wrapText="1"/>
    </xf>
    <xf numFmtId="49" fontId="91" fillId="0" borderId="0" xfId="0" applyNumberFormat="1" applyFont="1" applyBorder="1" applyAlignment="1">
      <alignment horizontal="center" vertical="top" wrapText="1"/>
    </xf>
    <xf numFmtId="49" fontId="91" fillId="0" borderId="0" xfId="0" applyNumberFormat="1" applyFont="1" applyBorder="1" applyAlignment="1">
      <alignment horizontal="center" vertical="top"/>
    </xf>
    <xf numFmtId="0" fontId="65" fillId="0" borderId="0" xfId="0" applyFont="1" applyBorder="1" applyAlignment="1">
      <alignment vertical="top" wrapText="1" shrinkToFit="1"/>
    </xf>
    <xf numFmtId="0" fontId="79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top" wrapText="1"/>
    </xf>
    <xf numFmtId="49" fontId="69" fillId="0" borderId="0" xfId="0" applyNumberFormat="1" applyFont="1" applyFill="1" applyBorder="1" applyAlignment="1">
      <alignment horizontal="center" vertical="top"/>
    </xf>
    <xf numFmtId="0" fontId="78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164" fontId="60" fillId="0" borderId="10" xfId="0" applyNumberFormat="1" applyFont="1" applyBorder="1" applyAlignment="1">
      <alignment vertical="top"/>
    </xf>
    <xf numFmtId="0" fontId="65" fillId="0" borderId="10" xfId="0" applyFont="1" applyBorder="1" applyAlignment="1">
      <alignment horizontal="center" vertical="top" wrapText="1"/>
    </xf>
    <xf numFmtId="0" fontId="79" fillId="0" borderId="10" xfId="0" applyFont="1" applyFill="1" applyBorder="1" applyAlignment="1">
      <alignment horizontal="left" vertical="top" wrapText="1"/>
    </xf>
    <xf numFmtId="164" fontId="27" fillId="0" borderId="10" xfId="0" applyNumberFormat="1" applyFont="1" applyBorder="1" applyAlignment="1">
      <alignment horizontal="right" vertical="top"/>
    </xf>
    <xf numFmtId="164" fontId="66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0" fontId="90" fillId="0" borderId="0" xfId="0" applyFont="1" applyBorder="1" applyAlignment="1">
      <alignment/>
    </xf>
    <xf numFmtId="0" fontId="2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4" fontId="69" fillId="0" borderId="10" xfId="0" applyNumberFormat="1" applyFont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164" fontId="92" fillId="0" borderId="10" xfId="0" applyNumberFormat="1" applyFont="1" applyBorder="1" applyAlignment="1">
      <alignment vertical="top"/>
    </xf>
    <xf numFmtId="9" fontId="93" fillId="0" borderId="0" xfId="0" applyNumberFormat="1" applyFont="1" applyBorder="1" applyAlignment="1">
      <alignment/>
    </xf>
    <xf numFmtId="171" fontId="93" fillId="0" borderId="0" xfId="0" applyNumberFormat="1" applyFont="1" applyBorder="1" applyAlignment="1">
      <alignment/>
    </xf>
    <xf numFmtId="171" fontId="9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9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58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93" fillId="0" borderId="0" xfId="0" applyFont="1" applyAlignment="1">
      <alignment/>
    </xf>
    <xf numFmtId="0" fontId="93" fillId="0" borderId="0" xfId="0" applyFont="1" applyBorder="1" applyAlignment="1">
      <alignment/>
    </xf>
    <xf numFmtId="2" fontId="0" fillId="0" borderId="0" xfId="0" applyNumberFormat="1" applyAlignment="1">
      <alignment/>
    </xf>
    <xf numFmtId="1" fontId="23" fillId="24" borderId="10" xfId="0" applyNumberFormat="1" applyFont="1" applyFill="1" applyBorder="1" applyAlignment="1">
      <alignment horizontal="center" vertical="top" wrapText="1"/>
    </xf>
    <xf numFmtId="49" fontId="94" fillId="24" borderId="10" xfId="0" applyNumberFormat="1" applyFont="1" applyFill="1" applyBorder="1" applyAlignment="1">
      <alignment horizontal="center" vertical="top" wrapText="1"/>
    </xf>
    <xf numFmtId="49" fontId="95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right"/>
    </xf>
    <xf numFmtId="1" fontId="72" fillId="0" borderId="0" xfId="0" applyNumberFormat="1" applyFont="1" applyAlignment="1">
      <alignment/>
    </xf>
    <xf numFmtId="0" fontId="96" fillId="0" borderId="0" xfId="0" applyFont="1" applyAlignment="1">
      <alignment/>
    </xf>
    <xf numFmtId="0" fontId="0" fillId="0" borderId="0" xfId="0" applyFont="1" applyAlignment="1">
      <alignment/>
    </xf>
    <xf numFmtId="0" fontId="4" fillId="24" borderId="10" xfId="0" applyNumberFormat="1" applyFont="1" applyFill="1" applyBorder="1" applyAlignment="1">
      <alignment horizontal="center" vertical="top" wrapText="1"/>
    </xf>
    <xf numFmtId="0" fontId="71" fillId="0" borderId="0" xfId="0" applyFont="1" applyAlignment="1">
      <alignment/>
    </xf>
    <xf numFmtId="164" fontId="71" fillId="0" borderId="0" xfId="0" applyNumberFormat="1" applyFont="1" applyAlignment="1">
      <alignment/>
    </xf>
    <xf numFmtId="0" fontId="97" fillId="0" borderId="0" xfId="0" applyFont="1" applyAlignment="1">
      <alignment/>
    </xf>
    <xf numFmtId="164" fontId="97" fillId="0" borderId="0" xfId="0" applyNumberFormat="1" applyFont="1" applyAlignment="1">
      <alignment/>
    </xf>
    <xf numFmtId="49" fontId="93" fillId="0" borderId="0" xfId="0" applyNumberFormat="1" applyFont="1" applyBorder="1" applyAlignment="1">
      <alignment/>
    </xf>
    <xf numFmtId="49" fontId="99" fillId="24" borderId="10" xfId="0" applyNumberFormat="1" applyFont="1" applyFill="1" applyBorder="1" applyAlignment="1">
      <alignment horizontal="center" vertical="top" wrapText="1"/>
    </xf>
    <xf numFmtId="49" fontId="100" fillId="0" borderId="10" xfId="0" applyNumberFormat="1" applyFont="1" applyBorder="1" applyAlignment="1">
      <alignment horizontal="center" vertical="top" wrapText="1" shrinkToFit="1"/>
    </xf>
    <xf numFmtId="164" fontId="73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49" fontId="35" fillId="0" borderId="10" xfId="0" applyNumberFormat="1" applyFont="1" applyBorder="1" applyAlignment="1">
      <alignment vertical="top" wrapText="1" shrinkToFit="1"/>
    </xf>
    <xf numFmtId="49" fontId="35" fillId="0" borderId="10" xfId="0" applyNumberFormat="1" applyFont="1" applyBorder="1" applyAlignment="1">
      <alignment horizontal="center" vertical="top" wrapText="1"/>
    </xf>
    <xf numFmtId="164" fontId="35" fillId="0" borderId="10" xfId="0" applyNumberFormat="1" applyFont="1" applyBorder="1" applyAlignment="1">
      <alignment vertical="top"/>
    </xf>
    <xf numFmtId="0" fontId="0" fillId="0" borderId="0" xfId="0" applyAlignment="1">
      <alignment horizontal="left"/>
    </xf>
    <xf numFmtId="49" fontId="35" fillId="0" borderId="10" xfId="0" applyNumberFormat="1" applyFont="1" applyBorder="1" applyAlignment="1">
      <alignment horizontal="center" vertical="top" wrapText="1" shrinkToFit="1"/>
    </xf>
    <xf numFmtId="49" fontId="101" fillId="24" borderId="10" xfId="0" applyNumberFormat="1" applyFont="1" applyFill="1" applyBorder="1" applyAlignment="1">
      <alignment horizontal="center" vertical="top" wrapText="1"/>
    </xf>
    <xf numFmtId="164" fontId="40" fillId="0" borderId="10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9" fillId="0" borderId="20" xfId="0" applyFont="1" applyBorder="1" applyAlignment="1">
      <alignment/>
    </xf>
    <xf numFmtId="164" fontId="63" fillId="0" borderId="21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93" fillId="0" borderId="10" xfId="0" applyFont="1" applyBorder="1" applyAlignment="1">
      <alignment/>
    </xf>
    <xf numFmtId="0" fontId="93" fillId="0" borderId="10" xfId="0" applyFont="1" applyBorder="1" applyAlignment="1">
      <alignment vertical="top"/>
    </xf>
    <xf numFmtId="0" fontId="6" fillId="0" borderId="0" xfId="0" applyFont="1" applyAlignment="1">
      <alignment horizontal="left" wrapText="1" shrinkToFit="1"/>
    </xf>
    <xf numFmtId="0" fontId="69" fillId="0" borderId="12" xfId="0" applyFont="1" applyBorder="1" applyAlignment="1">
      <alignment vertical="top" wrapText="1"/>
    </xf>
    <xf numFmtId="49" fontId="73" fillId="0" borderId="10" xfId="0" applyNumberFormat="1" applyFont="1" applyBorder="1" applyAlignment="1">
      <alignment horizontal="center" vertical="top"/>
    </xf>
    <xf numFmtId="0" fontId="73" fillId="0" borderId="10" xfId="0" applyFont="1" applyBorder="1" applyAlignment="1">
      <alignment vertical="top" wrapText="1" shrinkToFit="1"/>
    </xf>
    <xf numFmtId="49" fontId="59" fillId="0" borderId="10" xfId="0" applyNumberFormat="1" applyFont="1" applyBorder="1" applyAlignment="1">
      <alignment horizontal="center" vertical="top"/>
    </xf>
    <xf numFmtId="0" fontId="59" fillId="0" borderId="10" xfId="0" applyFont="1" applyBorder="1" applyAlignment="1">
      <alignment vertical="top" wrapText="1" shrinkToFit="1"/>
    </xf>
    <xf numFmtId="0" fontId="69" fillId="0" borderId="10" xfId="0" applyFont="1" applyBorder="1" applyAlignment="1">
      <alignment vertical="top" wrapText="1" shrinkToFit="1"/>
    </xf>
    <xf numFmtId="49" fontId="59" fillId="0" borderId="10" xfId="53" applyNumberFormat="1" applyFont="1" applyBorder="1" applyAlignment="1">
      <alignment horizontal="center" vertical="top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76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8" fillId="0" borderId="12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7" fillId="0" borderId="12" xfId="0" applyFont="1" applyBorder="1" applyAlignment="1">
      <alignment vertical="top" wrapText="1"/>
    </xf>
    <xf numFmtId="164" fontId="77" fillId="0" borderId="10" xfId="0" applyNumberFormat="1" applyFont="1" applyBorder="1" applyAlignment="1">
      <alignment horizontal="center" vertical="top" wrapText="1"/>
    </xf>
    <xf numFmtId="0" fontId="78" fillId="0" borderId="12" xfId="0" applyFont="1" applyBorder="1" applyAlignment="1">
      <alignment vertical="top" wrapText="1"/>
    </xf>
    <xf numFmtId="164" fontId="6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41" fillId="0" borderId="20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164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right" wrapText="1"/>
    </xf>
    <xf numFmtId="0" fontId="7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 shrinkToFit="1"/>
    </xf>
    <xf numFmtId="49" fontId="7" fillId="0" borderId="10" xfId="0" applyNumberFormat="1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 wrapText="1"/>
    </xf>
    <xf numFmtId="0" fontId="6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7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vertical="top" wrapText="1" shrinkToFit="1"/>
    </xf>
    <xf numFmtId="49" fontId="104" fillId="0" borderId="10" xfId="0" applyNumberFormat="1" applyFont="1" applyBorder="1" applyAlignment="1">
      <alignment horizontal="center" vertical="top"/>
    </xf>
    <xf numFmtId="0" fontId="104" fillId="0" borderId="10" xfId="0" applyFont="1" applyBorder="1" applyAlignment="1">
      <alignment vertical="top" wrapText="1" shrinkToFit="1"/>
    </xf>
    <xf numFmtId="164" fontId="104" fillId="0" borderId="10" xfId="0" applyNumberFormat="1" applyFont="1" applyBorder="1" applyAlignment="1">
      <alignment horizontal="center" vertical="top"/>
    </xf>
    <xf numFmtId="0" fontId="105" fillId="0" borderId="10" xfId="0" applyFont="1" applyBorder="1" applyAlignment="1">
      <alignment horizontal="center" vertical="top"/>
    </xf>
    <xf numFmtId="0" fontId="105" fillId="0" borderId="10" xfId="0" applyFont="1" applyBorder="1" applyAlignment="1">
      <alignment vertical="top" wrapText="1"/>
    </xf>
    <xf numFmtId="49" fontId="55" fillId="0" borderId="10" xfId="0" applyNumberFormat="1" applyFont="1" applyBorder="1" applyAlignment="1">
      <alignment vertical="top" wrapText="1" shrinkToFit="1"/>
    </xf>
    <xf numFmtId="49" fontId="55" fillId="0" borderId="10" xfId="0" applyNumberFormat="1" applyFont="1" applyBorder="1" applyAlignment="1">
      <alignment horizontal="left" vertical="top" wrapText="1" shrinkToFit="1"/>
    </xf>
    <xf numFmtId="49" fontId="55" fillId="0" borderId="10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 shrinkToFit="1"/>
    </xf>
    <xf numFmtId="0" fontId="5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 shrinkToFit="1"/>
    </xf>
    <xf numFmtId="49" fontId="31" fillId="0" borderId="10" xfId="0" applyNumberFormat="1" applyFont="1" applyBorder="1" applyAlignment="1">
      <alignment horizontal="center" vertical="top" wrapText="1" shrinkToFit="1"/>
    </xf>
    <xf numFmtId="0" fontId="17" fillId="0" borderId="10" xfId="0" applyFont="1" applyBorder="1" applyAlignment="1">
      <alignment vertical="top" wrapText="1" shrinkToFit="1"/>
    </xf>
    <xf numFmtId="49" fontId="17" fillId="0" borderId="10" xfId="0" applyNumberFormat="1" applyFont="1" applyBorder="1" applyAlignment="1">
      <alignment horizontal="left" vertical="top" wrapText="1" shrinkToFit="1"/>
    </xf>
    <xf numFmtId="49" fontId="42" fillId="0" borderId="10" xfId="0" applyNumberFormat="1" applyFont="1" applyBorder="1" applyAlignment="1">
      <alignment horizontal="center" vertical="top" wrapText="1" shrinkToFit="1"/>
    </xf>
    <xf numFmtId="0" fontId="17" fillId="0" borderId="10" xfId="0" applyNumberFormat="1" applyFont="1" applyBorder="1" applyAlignment="1">
      <alignment vertical="top" wrapText="1" shrinkToFit="1"/>
    </xf>
    <xf numFmtId="49" fontId="51" fillId="0" borderId="10" xfId="0" applyNumberFormat="1" applyFont="1" applyBorder="1" applyAlignment="1">
      <alignment vertical="top" wrapText="1" shrinkToFit="1"/>
    </xf>
    <xf numFmtId="49" fontId="51" fillId="0" borderId="10" xfId="0" applyNumberFormat="1" applyFont="1" applyBorder="1" applyAlignment="1">
      <alignment horizontal="center" vertical="top" wrapText="1" shrinkToFit="1"/>
    </xf>
    <xf numFmtId="49" fontId="50" fillId="0" borderId="10" xfId="0" applyNumberFormat="1" applyFont="1" applyBorder="1" applyAlignment="1">
      <alignment horizontal="center" vertical="top" wrapText="1" shrinkToFit="1"/>
    </xf>
    <xf numFmtId="49" fontId="42" fillId="24" borderId="10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 wrapText="1"/>
    </xf>
    <xf numFmtId="49" fontId="106" fillId="0" borderId="10" xfId="0" applyNumberFormat="1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0" fontId="30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70" fillId="0" borderId="12" xfId="0" applyFont="1" applyBorder="1" applyAlignment="1">
      <alignment horizontal="center" vertical="top" wrapText="1"/>
    </xf>
    <xf numFmtId="0" fontId="70" fillId="0" borderId="12" xfId="0" applyFont="1" applyBorder="1" applyAlignment="1">
      <alignment vertical="top" wrapText="1"/>
    </xf>
    <xf numFmtId="164" fontId="70" fillId="0" borderId="10" xfId="0" applyNumberFormat="1" applyFont="1" applyBorder="1" applyAlignment="1">
      <alignment horizontal="center" vertical="top" wrapText="1"/>
    </xf>
    <xf numFmtId="0" fontId="17" fillId="25" borderId="10" xfId="0" applyFont="1" applyFill="1" applyBorder="1" applyAlignment="1">
      <alignment horizontal="left" vertical="top" wrapText="1"/>
    </xf>
    <xf numFmtId="164" fontId="85" fillId="0" borderId="0" xfId="0" applyNumberFormat="1" applyFont="1" applyBorder="1" applyAlignment="1">
      <alignment horizontal="center" vertical="top"/>
    </xf>
    <xf numFmtId="164" fontId="21" fillId="0" borderId="12" xfId="0" applyNumberFormat="1" applyFont="1" applyBorder="1" applyAlignment="1">
      <alignment vertical="top"/>
    </xf>
    <xf numFmtId="164" fontId="35" fillId="0" borderId="12" xfId="0" applyNumberFormat="1" applyFont="1" applyBorder="1" applyAlignment="1">
      <alignment vertical="top"/>
    </xf>
    <xf numFmtId="164" fontId="13" fillId="0" borderId="12" xfId="0" applyNumberFormat="1" applyFont="1" applyBorder="1" applyAlignment="1">
      <alignment horizontal="right" vertical="top"/>
    </xf>
    <xf numFmtId="164" fontId="13" fillId="0" borderId="12" xfId="0" applyNumberFormat="1" applyFont="1" applyBorder="1" applyAlignment="1">
      <alignment vertical="top"/>
    </xf>
    <xf numFmtId="164" fontId="23" fillId="0" borderId="12" xfId="0" applyNumberFormat="1" applyFont="1" applyBorder="1" applyAlignment="1">
      <alignment vertical="top"/>
    </xf>
    <xf numFmtId="0" fontId="0" fillId="25" borderId="0" xfId="0" applyFont="1" applyFill="1" applyBorder="1" applyAlignment="1">
      <alignment horizontal="left" vertical="top" wrapText="1"/>
    </xf>
    <xf numFmtId="0" fontId="126" fillId="25" borderId="0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7" fillId="0" borderId="10" xfId="0" applyNumberFormat="1" applyFont="1" applyBorder="1" applyAlignment="1">
      <alignment vertical="top" wrapText="1"/>
    </xf>
    <xf numFmtId="164" fontId="17" fillId="0" borderId="12" xfId="0" applyNumberFormat="1" applyFont="1" applyBorder="1" applyAlignment="1">
      <alignment horizontal="right" vertical="top"/>
    </xf>
    <xf numFmtId="164" fontId="7" fillId="0" borderId="12" xfId="0" applyNumberFormat="1" applyFont="1" applyBorder="1" applyAlignment="1">
      <alignment vertical="top"/>
    </xf>
    <xf numFmtId="164" fontId="55" fillId="0" borderId="12" xfId="0" applyNumberFormat="1" applyFont="1" applyBorder="1" applyAlignment="1">
      <alignment horizontal="right" vertical="top"/>
    </xf>
    <xf numFmtId="164" fontId="7" fillId="0" borderId="12" xfId="0" applyNumberFormat="1" applyFont="1" applyBorder="1" applyAlignment="1">
      <alignment horizontal="right" vertical="top"/>
    </xf>
    <xf numFmtId="164" fontId="21" fillId="0" borderId="12" xfId="0" applyNumberFormat="1" applyFont="1" applyBorder="1" applyAlignment="1">
      <alignment horizontal="right" vertical="top"/>
    </xf>
    <xf numFmtId="164" fontId="16" fillId="0" borderId="12" xfId="0" applyNumberFormat="1" applyFont="1" applyBorder="1" applyAlignment="1">
      <alignment horizontal="right" vertical="top"/>
    </xf>
    <xf numFmtId="164" fontId="64" fillId="0" borderId="12" xfId="0" applyNumberFormat="1" applyFont="1" applyBorder="1" applyAlignment="1">
      <alignment horizontal="right" vertical="top"/>
    </xf>
    <xf numFmtId="164" fontId="33" fillId="0" borderId="12" xfId="0" applyNumberFormat="1" applyFont="1" applyBorder="1" applyAlignment="1">
      <alignment vertical="top"/>
    </xf>
    <xf numFmtId="164" fontId="17" fillId="0" borderId="12" xfId="0" applyNumberFormat="1" applyFont="1" applyBorder="1" applyAlignment="1">
      <alignment vertical="top"/>
    </xf>
    <xf numFmtId="164" fontId="55" fillId="0" borderId="12" xfId="0" applyNumberFormat="1" applyFont="1" applyBorder="1" applyAlignment="1">
      <alignment vertical="top"/>
    </xf>
    <xf numFmtId="164" fontId="51" fillId="0" borderId="12" xfId="0" applyNumberFormat="1" applyFont="1" applyBorder="1" applyAlignment="1">
      <alignment horizontal="right" vertical="top"/>
    </xf>
    <xf numFmtId="164" fontId="87" fillId="0" borderId="12" xfId="0" applyNumberFormat="1" applyFont="1" applyBorder="1" applyAlignment="1">
      <alignment vertical="top"/>
    </xf>
    <xf numFmtId="164" fontId="70" fillId="0" borderId="12" xfId="0" applyNumberFormat="1" applyFont="1" applyBorder="1" applyAlignment="1">
      <alignment vertical="top"/>
    </xf>
    <xf numFmtId="164" fontId="87" fillId="0" borderId="12" xfId="0" applyNumberFormat="1" applyFont="1" applyBorder="1" applyAlignment="1">
      <alignment horizontal="right" vertical="top"/>
    </xf>
    <xf numFmtId="164" fontId="80" fillId="0" borderId="12" xfId="0" applyNumberFormat="1" applyFont="1" applyBorder="1" applyAlignment="1">
      <alignment horizontal="right" vertical="top"/>
    </xf>
    <xf numFmtId="164" fontId="33" fillId="0" borderId="12" xfId="0" applyNumberFormat="1" applyFont="1" applyBorder="1" applyAlignment="1">
      <alignment horizontal="right" vertical="top"/>
    </xf>
    <xf numFmtId="164" fontId="89" fillId="0" borderId="12" xfId="0" applyNumberFormat="1" applyFont="1" applyBorder="1" applyAlignment="1">
      <alignment horizontal="right" vertical="top"/>
    </xf>
    <xf numFmtId="164" fontId="23" fillId="0" borderId="12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25" fillId="25" borderId="0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/>
    </xf>
    <xf numFmtId="49" fontId="0" fillId="0" borderId="23" xfId="0" applyNumberFormat="1" applyBorder="1" applyAlignment="1">
      <alignment/>
    </xf>
    <xf numFmtId="49" fontId="30" fillId="0" borderId="23" xfId="0" applyNumberFormat="1" applyFont="1" applyBorder="1" applyAlignment="1">
      <alignment horizontal="left"/>
    </xf>
    <xf numFmtId="2" fontId="0" fillId="0" borderId="23" xfId="0" applyNumberFormat="1" applyBorder="1" applyAlignment="1">
      <alignment horizontal="left" vertical="top"/>
    </xf>
    <xf numFmtId="0" fontId="78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top" wrapText="1" shrinkToFit="1"/>
    </xf>
    <xf numFmtId="2" fontId="1" fillId="25" borderId="23" xfId="0" applyNumberFormat="1" applyFont="1" applyFill="1" applyBorder="1" applyAlignment="1">
      <alignment horizontal="left" vertical="top" wrapText="1"/>
    </xf>
    <xf numFmtId="49" fontId="0" fillId="0" borderId="23" xfId="0" applyNumberFormat="1" applyBorder="1" applyAlignment="1">
      <alignment horizontal="left"/>
    </xf>
    <xf numFmtId="2" fontId="1" fillId="0" borderId="23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2" fontId="0" fillId="0" borderId="23" xfId="0" applyNumberFormat="1" applyFont="1" applyBorder="1" applyAlignment="1">
      <alignment horizontal="left" vertical="top"/>
    </xf>
    <xf numFmtId="2" fontId="28" fillId="0" borderId="23" xfId="0" applyNumberFormat="1" applyFont="1" applyBorder="1" applyAlignment="1">
      <alignment horizontal="left" vertical="top"/>
    </xf>
    <xf numFmtId="2" fontId="96" fillId="0" borderId="23" xfId="0" applyNumberFormat="1" applyFont="1" applyBorder="1" applyAlignment="1">
      <alignment horizontal="left" vertical="top"/>
    </xf>
    <xf numFmtId="0" fontId="96" fillId="0" borderId="0" xfId="0" applyFont="1" applyBorder="1" applyAlignment="1">
      <alignment horizontal="left"/>
    </xf>
    <xf numFmtId="2" fontId="93" fillId="0" borderId="23" xfId="0" applyNumberFormat="1" applyFont="1" applyBorder="1" applyAlignment="1">
      <alignment horizontal="left" vertical="top"/>
    </xf>
    <xf numFmtId="2" fontId="107" fillId="0" borderId="23" xfId="0" applyNumberFormat="1" applyFont="1" applyBorder="1" applyAlignment="1">
      <alignment horizontal="left" vertical="top"/>
    </xf>
    <xf numFmtId="177" fontId="1" fillId="0" borderId="23" xfId="0" applyNumberFormat="1" applyFont="1" applyBorder="1" applyAlignment="1">
      <alignment horizontal="left" vertical="top"/>
    </xf>
    <xf numFmtId="0" fontId="127" fillId="0" borderId="10" xfId="0" applyFont="1" applyBorder="1" applyAlignment="1">
      <alignment vertical="top" wrapText="1"/>
    </xf>
    <xf numFmtId="0" fontId="79" fillId="0" borderId="10" xfId="0" applyFont="1" applyBorder="1" applyAlignment="1">
      <alignment horizontal="center" vertical="top" wrapText="1"/>
    </xf>
    <xf numFmtId="49" fontId="78" fillId="0" borderId="10" xfId="53" applyNumberFormat="1" applyFont="1" applyBorder="1" applyAlignment="1">
      <alignment horizontal="center" vertical="top"/>
      <protection/>
    </xf>
    <xf numFmtId="0" fontId="128" fillId="0" borderId="10" xfId="0" applyFont="1" applyBorder="1" applyAlignment="1">
      <alignment horizontal="center" vertical="top"/>
    </xf>
    <xf numFmtId="0" fontId="128" fillId="0" borderId="10" xfId="0" applyFont="1" applyBorder="1" applyAlignment="1">
      <alignment vertical="top" wrapText="1"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 horizontal="left" vertical="top"/>
    </xf>
    <xf numFmtId="177" fontId="0" fillId="0" borderId="0" xfId="0" applyNumberFormat="1" applyFont="1" applyAlignment="1">
      <alignment horizontal="left" vertical="top"/>
    </xf>
    <xf numFmtId="164" fontId="70" fillId="0" borderId="12" xfId="0" applyNumberFormat="1" applyFont="1" applyBorder="1" applyAlignment="1">
      <alignment horizontal="left" vertical="top"/>
    </xf>
    <xf numFmtId="164" fontId="21" fillId="0" borderId="12" xfId="0" applyNumberFormat="1" applyFont="1" applyBorder="1" applyAlignment="1">
      <alignment horizontal="left" vertical="top"/>
    </xf>
    <xf numFmtId="164" fontId="79" fillId="0" borderId="12" xfId="0" applyNumberFormat="1" applyFont="1" applyBorder="1" applyAlignment="1">
      <alignment horizontal="left" vertical="top"/>
    </xf>
    <xf numFmtId="177" fontId="79" fillId="0" borderId="12" xfId="0" applyNumberFormat="1" applyFont="1" applyBorder="1" applyAlignment="1">
      <alignment horizontal="left" vertical="top"/>
    </xf>
    <xf numFmtId="0" fontId="129" fillId="0" borderId="10" xfId="0" applyFont="1" applyBorder="1" applyAlignment="1">
      <alignment vertical="top" wrapText="1"/>
    </xf>
    <xf numFmtId="177" fontId="21" fillId="0" borderId="12" xfId="0" applyNumberFormat="1" applyFont="1" applyBorder="1" applyAlignment="1">
      <alignment horizontal="left" vertical="top"/>
    </xf>
    <xf numFmtId="164" fontId="130" fillId="0" borderId="12" xfId="0" applyNumberFormat="1" applyFont="1" applyBorder="1" applyAlignment="1">
      <alignment horizontal="left" vertical="top"/>
    </xf>
    <xf numFmtId="164" fontId="77" fillId="0" borderId="12" xfId="0" applyNumberFormat="1" applyFont="1" applyBorder="1" applyAlignment="1">
      <alignment horizontal="left" vertical="top"/>
    </xf>
    <xf numFmtId="177" fontId="77" fillId="0" borderId="12" xfId="0" applyNumberFormat="1" applyFont="1" applyBorder="1" applyAlignment="1">
      <alignment horizontal="left" vertical="top"/>
    </xf>
    <xf numFmtId="164" fontId="78" fillId="0" borderId="10" xfId="0" applyNumberFormat="1" applyFont="1" applyBorder="1" applyAlignment="1">
      <alignment horizontal="center" vertical="top"/>
    </xf>
    <xf numFmtId="164" fontId="60" fillId="0" borderId="12" xfId="0" applyNumberFormat="1" applyFont="1" applyBorder="1" applyAlignment="1">
      <alignment vertical="top"/>
    </xf>
    <xf numFmtId="164" fontId="77" fillId="0" borderId="12" xfId="0" applyNumberFormat="1" applyFont="1" applyBorder="1" applyAlignment="1">
      <alignment vertical="top"/>
    </xf>
    <xf numFmtId="166" fontId="130" fillId="0" borderId="12" xfId="0" applyNumberFormat="1" applyFont="1" applyBorder="1" applyAlignment="1">
      <alignment horizontal="left" vertical="top"/>
    </xf>
    <xf numFmtId="177" fontId="21" fillId="0" borderId="12" xfId="0" applyNumberFormat="1" applyFont="1" applyBorder="1" applyAlignment="1">
      <alignment vertical="top"/>
    </xf>
    <xf numFmtId="177" fontId="70" fillId="0" borderId="12" xfId="0" applyNumberFormat="1" applyFont="1" applyBorder="1" applyAlignment="1">
      <alignment vertical="top"/>
    </xf>
    <xf numFmtId="177" fontId="70" fillId="0" borderId="12" xfId="0" applyNumberFormat="1" applyFont="1" applyBorder="1" applyAlignment="1">
      <alignment horizontal="left" vertical="top"/>
    </xf>
    <xf numFmtId="177" fontId="21" fillId="0" borderId="12" xfId="0" applyNumberFormat="1" applyFont="1" applyBorder="1" applyAlignment="1">
      <alignment horizontal="right" vertical="top"/>
    </xf>
    <xf numFmtId="0" fontId="79" fillId="0" borderId="10" xfId="0" applyFont="1" applyBorder="1" applyAlignment="1">
      <alignment horizontal="left" vertical="top" wrapText="1"/>
    </xf>
    <xf numFmtId="49" fontId="84" fillId="0" borderId="0" xfId="0" applyNumberFormat="1" applyFont="1" applyBorder="1" applyAlignment="1">
      <alignment horizontal="center" vertical="top"/>
    </xf>
    <xf numFmtId="0" fontId="102" fillId="0" borderId="0" xfId="0" applyFont="1" applyBorder="1" applyAlignment="1">
      <alignment vertical="top"/>
    </xf>
    <xf numFmtId="0" fontId="0" fillId="0" borderId="0" xfId="0" applyBorder="1" applyAlignment="1">
      <alignment/>
    </xf>
    <xf numFmtId="49" fontId="84" fillId="0" borderId="0" xfId="0" applyNumberFormat="1" applyFont="1" applyBorder="1" applyAlignment="1">
      <alignment horizontal="center" vertical="top" wrapText="1" shrinkToFit="1"/>
    </xf>
    <xf numFmtId="0" fontId="70" fillId="0" borderId="0" xfId="0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2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8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02" fillId="0" borderId="0" xfId="0" applyFont="1" applyAlignment="1">
      <alignment/>
    </xf>
    <xf numFmtId="0" fontId="69" fillId="0" borderId="20" xfId="0" applyFont="1" applyBorder="1" applyAlignment="1">
      <alignment horizontal="right" wrapText="1"/>
    </xf>
    <xf numFmtId="0" fontId="71" fillId="0" borderId="20" xfId="0" applyFont="1" applyBorder="1" applyAlignment="1">
      <alignment horizontal="right" wrapText="1"/>
    </xf>
    <xf numFmtId="0" fontId="70" fillId="0" borderId="0" xfId="0" applyFont="1" applyAlignment="1">
      <alignment horizontal="center" vertical="top" wrapText="1"/>
    </xf>
    <xf numFmtId="0" fontId="70" fillId="0" borderId="0" xfId="0" applyFont="1" applyAlignment="1">
      <alignment horizontal="center" vertical="top"/>
    </xf>
    <xf numFmtId="0" fontId="6" fillId="0" borderId="0" xfId="0" applyFont="1" applyAlignment="1">
      <alignment horizontal="left" wrapText="1" shrinkToFit="1"/>
    </xf>
    <xf numFmtId="49" fontId="70" fillId="0" borderId="0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right" vertical="center"/>
    </xf>
    <xf numFmtId="0" fontId="8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4" fillId="0" borderId="0" xfId="0" applyFont="1" applyAlignment="1">
      <alignment horizontal="center"/>
    </xf>
    <xf numFmtId="0" fontId="0" fillId="0" borderId="0" xfId="0" applyAlignment="1">
      <alignment/>
    </xf>
    <xf numFmtId="49" fontId="70" fillId="0" borderId="10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70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wrapText="1" shrinkToFit="1"/>
    </xf>
    <xf numFmtId="49" fontId="41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21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5" fillId="0" borderId="12" xfId="0" applyFont="1" applyBorder="1" applyAlignment="1">
      <alignment vertical="center" wrapText="1"/>
    </xf>
    <xf numFmtId="0" fontId="45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49" fontId="38" fillId="0" borderId="12" xfId="0" applyNumberFormat="1" applyFont="1" applyBorder="1" applyAlignment="1">
      <alignment vertical="center" wrapText="1" shrinkToFit="1"/>
    </xf>
    <xf numFmtId="0" fontId="46" fillId="0" borderId="24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47" fillId="0" borderId="24" xfId="0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 shrinkToFit="1"/>
    </xf>
    <xf numFmtId="49" fontId="3" fillId="0" borderId="23" xfId="0" applyNumberFormat="1" applyFont="1" applyBorder="1" applyAlignment="1">
      <alignment horizontal="center" vertical="center" wrapText="1" shrinkToFit="1"/>
    </xf>
    <xf numFmtId="49" fontId="3" fillId="0" borderId="27" xfId="0" applyNumberFormat="1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 shrinkToFit="1"/>
    </xf>
    <xf numFmtId="0" fontId="26" fillId="0" borderId="21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9" fontId="13" fillId="0" borderId="0" xfId="0" applyNumberFormat="1" applyFont="1" applyAlignment="1">
      <alignment horizontal="center" wrapText="1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70" fillId="0" borderId="0" xfId="0" applyNumberFormat="1" applyFont="1" applyAlignment="1">
      <alignment horizontal="center" wrapText="1" shrinkToFit="1"/>
    </xf>
    <xf numFmtId="49" fontId="7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wrapText="1" shrinkToFit="1"/>
    </xf>
    <xf numFmtId="49" fontId="6" fillId="0" borderId="0" xfId="0" applyNumberFormat="1" applyFont="1" applyAlignment="1">
      <alignment horizontal="right" wrapText="1" shrinkToFit="1"/>
    </xf>
    <xf numFmtId="0" fontId="0" fillId="0" borderId="0" xfId="0" applyAlignment="1">
      <alignment horizontal="right"/>
    </xf>
    <xf numFmtId="49" fontId="70" fillId="0" borderId="0" xfId="0" applyNumberFormat="1" applyFont="1" applyBorder="1" applyAlignment="1">
      <alignment horizontal="center" wrapText="1" shrinkToFit="1"/>
    </xf>
    <xf numFmtId="0" fontId="25" fillId="0" borderId="10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6" fillId="0" borderId="21" xfId="0" applyNumberFormat="1" applyFont="1" applyBorder="1" applyAlignment="1">
      <alignment horizontal="center" vertical="center" wrapText="1" shrinkToFit="1"/>
    </xf>
    <xf numFmtId="0" fontId="10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02" fillId="0" borderId="0" xfId="0" applyFont="1" applyAlignment="1">
      <alignment wrapText="1"/>
    </xf>
    <xf numFmtId="0" fontId="1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9" fillId="0" borderId="14" xfId="0" applyNumberFormat="1" applyFont="1" applyBorder="1" applyAlignment="1">
      <alignment horizontal="center" vertical="top" wrapText="1" shrinkToFit="1"/>
    </xf>
    <xf numFmtId="49" fontId="19" fillId="0" borderId="21" xfId="0" applyNumberFormat="1" applyFont="1" applyBorder="1" applyAlignment="1">
      <alignment horizontal="center" vertical="top" wrapText="1" shrinkToFit="1"/>
    </xf>
    <xf numFmtId="49" fontId="28" fillId="0" borderId="0" xfId="0" applyNumberFormat="1" applyFont="1" applyAlignment="1">
      <alignment horizontal="center"/>
    </xf>
    <xf numFmtId="49" fontId="19" fillId="0" borderId="25" xfId="0" applyNumberFormat="1" applyFont="1" applyBorder="1" applyAlignment="1">
      <alignment horizontal="center" vertical="top" wrapText="1" shrinkToFit="1"/>
    </xf>
    <xf numFmtId="49" fontId="19" fillId="0" borderId="23" xfId="0" applyNumberFormat="1" applyFont="1" applyBorder="1" applyAlignment="1">
      <alignment horizontal="center" vertical="top" wrapText="1" shrinkToFit="1"/>
    </xf>
    <xf numFmtId="0" fontId="19" fillId="0" borderId="14" xfId="0" applyFont="1" applyBorder="1" applyAlignment="1">
      <alignment horizontal="center" vertical="top" wrapText="1" shrinkToFit="1"/>
    </xf>
    <xf numFmtId="0" fontId="7" fillId="0" borderId="21" xfId="0" applyFont="1" applyBorder="1" applyAlignment="1">
      <alignment horizontal="center" vertical="top" wrapText="1" shrinkToFit="1"/>
    </xf>
    <xf numFmtId="49" fontId="18" fillId="0" borderId="20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2" fillId="0" borderId="11" xfId="0" applyFont="1" applyBorder="1" applyAlignment="1">
      <alignment horizontal="center" vertical="top" wrapText="1" shrinkToFit="1"/>
    </xf>
    <xf numFmtId="0" fontId="19" fillId="0" borderId="10" xfId="0" applyFont="1" applyBorder="1" applyAlignment="1">
      <alignment horizontal="center" vertical="top" wrapText="1" shrinkToFit="1"/>
    </xf>
    <xf numFmtId="0" fontId="19" fillId="0" borderId="1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98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90.25390625" style="0" customWidth="1"/>
    <col min="2" max="2" width="18.75390625" style="0" customWidth="1"/>
  </cols>
  <sheetData>
    <row r="1" spans="1:2" ht="15.75" customHeight="1">
      <c r="A1" s="459"/>
      <c r="B1" s="19" t="s">
        <v>782</v>
      </c>
    </row>
    <row r="2" spans="1:2" ht="13.5" customHeight="1">
      <c r="A2" s="459"/>
      <c r="B2" s="19" t="s">
        <v>355</v>
      </c>
    </row>
    <row r="3" spans="1:2" ht="13.5" customHeight="1">
      <c r="A3" s="459"/>
      <c r="B3" s="19" t="s">
        <v>122</v>
      </c>
    </row>
    <row r="4" spans="1:2" ht="12.75">
      <c r="A4" s="253"/>
      <c r="B4" s="253" t="s">
        <v>277</v>
      </c>
    </row>
    <row r="5" spans="1:2" ht="17.25" customHeight="1">
      <c r="A5" s="637" t="s">
        <v>92</v>
      </c>
      <c r="B5" s="638"/>
    </row>
    <row r="6" spans="1:2" ht="19.5" customHeight="1">
      <c r="A6" s="637" t="s">
        <v>36</v>
      </c>
      <c r="B6" s="638"/>
    </row>
    <row r="7" spans="1:2" ht="19.5" customHeight="1">
      <c r="A7" s="639" t="s">
        <v>716</v>
      </c>
      <c r="B7" s="640"/>
    </row>
    <row r="8" spans="1:2" ht="7.5" customHeight="1">
      <c r="A8" s="8"/>
      <c r="B8" s="8"/>
    </row>
    <row r="9" spans="1:2" ht="14.25" customHeight="1">
      <c r="A9" s="636" t="s">
        <v>249</v>
      </c>
      <c r="B9" s="636"/>
    </row>
    <row r="10" spans="1:2" ht="30">
      <c r="A10" s="246" t="s">
        <v>441</v>
      </c>
      <c r="B10" s="246" t="s">
        <v>247</v>
      </c>
    </row>
    <row r="11" spans="1:2" ht="9.75" customHeight="1">
      <c r="A11" s="200">
        <v>1</v>
      </c>
      <c r="B11" s="200">
        <v>2</v>
      </c>
    </row>
    <row r="12" spans="1:2" ht="18.75">
      <c r="A12" s="238" t="s">
        <v>248</v>
      </c>
      <c r="B12" s="200"/>
    </row>
    <row r="13" spans="1:2" ht="31.5">
      <c r="A13" s="239" t="s">
        <v>51</v>
      </c>
      <c r="B13" s="240">
        <v>100</v>
      </c>
    </row>
    <row r="14" spans="1:2" ht="18.75" customHeight="1">
      <c r="A14" s="488" t="s">
        <v>593</v>
      </c>
      <c r="B14" s="497">
        <v>100</v>
      </c>
    </row>
    <row r="15" spans="1:2" ht="18" customHeight="1">
      <c r="A15" s="244" t="s">
        <v>52</v>
      </c>
      <c r="B15" s="246">
        <v>100</v>
      </c>
    </row>
    <row r="16" spans="1:2" ht="18" customHeight="1">
      <c r="A16" s="244" t="s">
        <v>393</v>
      </c>
      <c r="B16" s="246">
        <v>100</v>
      </c>
    </row>
    <row r="17" spans="1:2" ht="31.5">
      <c r="A17" s="488" t="s">
        <v>127</v>
      </c>
      <c r="B17" s="497">
        <v>100</v>
      </c>
    </row>
    <row r="18" spans="1:2" ht="15.75" customHeight="1">
      <c r="A18" s="245" t="s">
        <v>200</v>
      </c>
      <c r="B18" s="246">
        <v>100</v>
      </c>
    </row>
    <row r="19" spans="1:2" ht="16.5" customHeight="1">
      <c r="A19" s="247" t="s">
        <v>203</v>
      </c>
      <c r="B19" s="246">
        <v>100</v>
      </c>
    </row>
    <row r="20" spans="1:2" ht="15.75" customHeight="1">
      <c r="A20" s="247" t="s">
        <v>743</v>
      </c>
      <c r="B20" s="246">
        <v>100</v>
      </c>
    </row>
    <row r="21" spans="1:2" ht="31.5" customHeight="1">
      <c r="A21" s="244" t="s">
        <v>296</v>
      </c>
      <c r="B21" s="246">
        <v>100</v>
      </c>
    </row>
    <row r="22" spans="1:3" ht="60.75" customHeight="1">
      <c r="A22" s="590" t="s">
        <v>297</v>
      </c>
      <c r="B22" s="591">
        <v>100</v>
      </c>
      <c r="C22" s="207"/>
    </row>
    <row r="23" spans="1:3" ht="47.25" customHeight="1">
      <c r="A23" s="590" t="s">
        <v>298</v>
      </c>
      <c r="B23" s="591">
        <v>100</v>
      </c>
      <c r="C23" s="207"/>
    </row>
    <row r="24" spans="1:2" ht="18" customHeight="1">
      <c r="A24" s="248" t="s">
        <v>778</v>
      </c>
      <c r="B24" s="246">
        <v>100</v>
      </c>
    </row>
    <row r="25" spans="1:2" ht="30.75" customHeight="1">
      <c r="A25" s="243" t="s">
        <v>600</v>
      </c>
      <c r="B25" s="246">
        <v>100</v>
      </c>
    </row>
    <row r="26" spans="1:2" ht="33" customHeight="1">
      <c r="A26" s="247" t="s">
        <v>299</v>
      </c>
      <c r="B26" s="246">
        <v>100</v>
      </c>
    </row>
    <row r="27" spans="1:2" ht="32.25" customHeight="1">
      <c r="A27" s="379" t="s">
        <v>300</v>
      </c>
      <c r="B27" s="246">
        <v>100</v>
      </c>
    </row>
    <row r="28" spans="1:2" ht="32.25" customHeight="1">
      <c r="A28" s="247" t="s">
        <v>194</v>
      </c>
      <c r="B28" s="246">
        <v>100</v>
      </c>
    </row>
    <row r="29" spans="1:2" ht="17.25" customHeight="1">
      <c r="A29" s="498" t="s">
        <v>394</v>
      </c>
      <c r="B29" s="497">
        <v>100</v>
      </c>
    </row>
    <row r="30" spans="1:2" ht="16.5" customHeight="1">
      <c r="A30" s="247" t="s">
        <v>199</v>
      </c>
      <c r="B30" s="246">
        <v>100</v>
      </c>
    </row>
    <row r="31" spans="1:2" ht="17.25" customHeight="1">
      <c r="A31" s="251" t="s">
        <v>657</v>
      </c>
      <c r="B31" s="240">
        <v>100</v>
      </c>
    </row>
    <row r="32" spans="1:2" ht="16.5" customHeight="1">
      <c r="A32" s="243" t="s">
        <v>56</v>
      </c>
      <c r="B32" s="330">
        <v>100</v>
      </c>
    </row>
    <row r="33" spans="1:2" ht="45.75" customHeight="1">
      <c r="A33" s="615" t="s">
        <v>698</v>
      </c>
      <c r="B33" s="330">
        <v>100</v>
      </c>
    </row>
    <row r="34" spans="1:2" ht="31.5" customHeight="1">
      <c r="A34" s="615" t="s">
        <v>472</v>
      </c>
      <c r="B34" s="330">
        <v>100</v>
      </c>
    </row>
    <row r="35" spans="1:2" ht="16.5" customHeight="1">
      <c r="A35" s="615" t="s">
        <v>56</v>
      </c>
      <c r="B35" s="330">
        <v>100</v>
      </c>
    </row>
    <row r="36" spans="1:2" ht="63">
      <c r="A36" s="251" t="s">
        <v>28</v>
      </c>
      <c r="B36" s="240">
        <v>100</v>
      </c>
    </row>
    <row r="37" spans="1:2" ht="60" customHeight="1">
      <c r="A37" s="530" t="s">
        <v>539</v>
      </c>
      <c r="B37" s="246">
        <v>100</v>
      </c>
    </row>
  </sheetData>
  <sheetProtection/>
  <mergeCells count="4">
    <mergeCell ref="A9:B9"/>
    <mergeCell ref="A5:B5"/>
    <mergeCell ref="A7:B7"/>
    <mergeCell ref="A6:B6"/>
  </mergeCells>
  <printOptions/>
  <pageMargins left="0.5905511811023623" right="0.3937007874015748" top="0.1968503937007874" bottom="0.4330708661417323" header="0.31496062992125984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SheetLayoutView="100" zoomScalePageLayoutView="0" workbookViewId="0" topLeftCell="A1">
      <selection activeCell="A21" sqref="A21:B21"/>
    </sheetView>
  </sheetViews>
  <sheetFormatPr defaultColWidth="9.00390625" defaultRowHeight="12.75"/>
  <cols>
    <col min="1" max="1" width="75.00390625" style="0" customWidth="1"/>
  </cols>
  <sheetData>
    <row r="1" spans="2:3" ht="12.75">
      <c r="B1" s="660" t="s">
        <v>228</v>
      </c>
      <c r="C1" s="660"/>
    </row>
    <row r="2" spans="1:3" ht="12.75">
      <c r="A2" s="8"/>
      <c r="B2" s="660" t="s">
        <v>30</v>
      </c>
      <c r="C2" s="660"/>
    </row>
    <row r="3" spans="1:3" ht="12.75">
      <c r="A3" s="8"/>
      <c r="B3" s="660" t="s">
        <v>122</v>
      </c>
      <c r="C3" s="660"/>
    </row>
    <row r="4" spans="1:3" ht="12.75" customHeight="1">
      <c r="A4" s="8"/>
      <c r="B4" s="661" t="s">
        <v>282</v>
      </c>
      <c r="C4" s="661"/>
    </row>
    <row r="5" spans="1:3" ht="12.75">
      <c r="A5" s="8"/>
      <c r="B5" s="8"/>
      <c r="C5" s="8"/>
    </row>
    <row r="6" spans="1:3" ht="14.25">
      <c r="A6" s="677" t="s">
        <v>732</v>
      </c>
      <c r="B6" s="677"/>
      <c r="C6" s="677"/>
    </row>
    <row r="7" spans="1:3" ht="14.25">
      <c r="A7" s="677" t="s">
        <v>395</v>
      </c>
      <c r="B7" s="677"/>
      <c r="C7" s="677"/>
    </row>
    <row r="8" spans="1:3" ht="14.25">
      <c r="A8" s="677" t="s">
        <v>304</v>
      </c>
      <c r="B8" s="677"/>
      <c r="C8" s="677"/>
    </row>
    <row r="9" spans="1:3" ht="12.75">
      <c r="A9" s="8"/>
      <c r="B9" s="8"/>
      <c r="C9" s="8"/>
    </row>
    <row r="10" spans="1:3" ht="12.75">
      <c r="A10" s="8"/>
      <c r="B10" s="8"/>
      <c r="C10" s="116" t="s">
        <v>120</v>
      </c>
    </row>
    <row r="11" spans="1:3" ht="12.75" customHeight="1">
      <c r="A11" s="680" t="s">
        <v>718</v>
      </c>
      <c r="B11" s="681"/>
      <c r="C11" s="676" t="s">
        <v>305</v>
      </c>
    </row>
    <row r="12" spans="1:3" ht="11.25" customHeight="1">
      <c r="A12" s="682"/>
      <c r="B12" s="683"/>
      <c r="C12" s="676"/>
    </row>
    <row r="13" spans="1:3" ht="6.75" customHeight="1">
      <c r="A13" s="684"/>
      <c r="B13" s="685"/>
      <c r="C13" s="676"/>
    </row>
    <row r="14" spans="1:3" ht="12.75">
      <c r="A14" s="686">
        <v>1</v>
      </c>
      <c r="B14" s="687"/>
      <c r="C14" s="27">
        <v>2</v>
      </c>
    </row>
    <row r="15" spans="1:3" ht="38.25" customHeight="1">
      <c r="A15" s="678" t="s">
        <v>802</v>
      </c>
      <c r="B15" s="679"/>
      <c r="C15" s="175" t="e">
        <f>C16+C19+C21</f>
        <v>#REF!</v>
      </c>
    </row>
    <row r="16" spans="1:3" ht="24" customHeight="1">
      <c r="A16" s="688" t="s">
        <v>801</v>
      </c>
      <c r="B16" s="689"/>
      <c r="C16" s="176" t="e">
        <f>C17+C18</f>
        <v>#REF!</v>
      </c>
    </row>
    <row r="17" spans="1:3" ht="21.75" customHeight="1">
      <c r="A17" s="694" t="s">
        <v>74</v>
      </c>
      <c r="B17" s="695"/>
      <c r="C17" s="177" t="e">
        <f>#REF!</f>
        <v>#REF!</v>
      </c>
    </row>
    <row r="18" spans="1:3" ht="30.75" customHeight="1">
      <c r="A18" s="696" t="s">
        <v>357</v>
      </c>
      <c r="B18" s="695"/>
      <c r="C18" s="177" t="e">
        <f>#REF!</f>
        <v>#REF!</v>
      </c>
    </row>
    <row r="19" spans="1:3" ht="24" customHeight="1">
      <c r="A19" s="698" t="s">
        <v>717</v>
      </c>
      <c r="B19" s="699"/>
      <c r="C19" s="176" t="e">
        <f>C20</f>
        <v>#REF!</v>
      </c>
    </row>
    <row r="20" spans="1:3" ht="23.25" customHeight="1">
      <c r="A20" s="696" t="s">
        <v>29</v>
      </c>
      <c r="B20" s="697"/>
      <c r="C20" s="177" t="e">
        <f>#REF!</f>
        <v>#REF!</v>
      </c>
    </row>
    <row r="21" spans="1:3" ht="24.75" customHeight="1">
      <c r="A21" s="690" t="s">
        <v>229</v>
      </c>
      <c r="B21" s="691"/>
      <c r="C21" s="176" t="e">
        <f>C22</f>
        <v>#REF!</v>
      </c>
    </row>
    <row r="22" spans="1:3" ht="28.5" customHeight="1">
      <c r="A22" s="692" t="s">
        <v>230</v>
      </c>
      <c r="B22" s="693"/>
      <c r="C22" s="178" t="e">
        <f>#REF!</f>
        <v>#REF!</v>
      </c>
    </row>
    <row r="23" ht="12.75">
      <c r="C23" s="102"/>
    </row>
  </sheetData>
  <sheetProtection/>
  <mergeCells count="18">
    <mergeCell ref="A16:B16"/>
    <mergeCell ref="A21:B21"/>
    <mergeCell ref="A22:B22"/>
    <mergeCell ref="A17:B17"/>
    <mergeCell ref="A20:B20"/>
    <mergeCell ref="A19:B19"/>
    <mergeCell ref="A18:B18"/>
    <mergeCell ref="A6:C6"/>
    <mergeCell ref="B1:C1"/>
    <mergeCell ref="B2:C2"/>
    <mergeCell ref="B3:C3"/>
    <mergeCell ref="B4:C4"/>
    <mergeCell ref="C11:C13"/>
    <mergeCell ref="A7:C7"/>
    <mergeCell ref="A8:C8"/>
    <mergeCell ref="A15:B15"/>
    <mergeCell ref="A11:B13"/>
    <mergeCell ref="A14:B14"/>
  </mergeCells>
  <printOptions/>
  <pageMargins left="0.58" right="0.46" top="0.73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110" zoomScaleSheetLayoutView="110" zoomScalePageLayoutView="0" workbookViewId="0" topLeftCell="A1">
      <selection activeCell="H14" sqref="H14"/>
    </sheetView>
  </sheetViews>
  <sheetFormatPr defaultColWidth="9.00390625" defaultRowHeight="12.75"/>
  <cols>
    <col min="1" max="1" width="66.875" style="0" customWidth="1"/>
    <col min="2" max="2" width="6.75390625" style="0" customWidth="1"/>
    <col min="3" max="3" width="0" style="0" hidden="1" customWidth="1"/>
    <col min="4" max="4" width="8.75390625" style="0" customWidth="1"/>
    <col min="5" max="5" width="7.25390625" style="0" customWidth="1"/>
    <col min="6" max="6" width="8.125" style="0" customWidth="1"/>
  </cols>
  <sheetData>
    <row r="1" spans="1:6" ht="12.75">
      <c r="A1" s="8"/>
      <c r="B1" s="660"/>
      <c r="C1" s="706"/>
      <c r="D1" s="706"/>
      <c r="E1" s="707"/>
      <c r="F1" s="707"/>
    </row>
    <row r="2" spans="1:6" ht="12.75">
      <c r="A2" s="8"/>
      <c r="B2" s="660"/>
      <c r="C2" s="706"/>
      <c r="D2" s="707"/>
      <c r="E2" s="707"/>
      <c r="F2" s="707"/>
    </row>
    <row r="3" spans="1:6" ht="12.75">
      <c r="A3" s="8"/>
      <c r="B3" s="660"/>
      <c r="C3" s="707"/>
      <c r="D3" s="707"/>
      <c r="E3" s="707"/>
      <c r="F3" s="707"/>
    </row>
    <row r="4" spans="1:6" ht="12.75" customHeight="1">
      <c r="A4" s="8"/>
      <c r="B4" s="708"/>
      <c r="C4" s="709"/>
      <c r="D4" s="709"/>
      <c r="E4" s="710"/>
      <c r="F4" s="710"/>
    </row>
    <row r="5" spans="1:6" ht="9.75" customHeight="1">
      <c r="A5" s="8"/>
      <c r="B5" s="51"/>
      <c r="C5" s="52"/>
      <c r="D5" s="8"/>
      <c r="E5" s="8"/>
      <c r="F5" s="8"/>
    </row>
    <row r="6" spans="1:6" ht="14.25">
      <c r="A6" s="662" t="s">
        <v>152</v>
      </c>
      <c r="B6" s="662"/>
      <c r="C6" s="662"/>
      <c r="D6" s="711"/>
      <c r="E6" s="711"/>
      <c r="F6" s="711"/>
    </row>
    <row r="7" spans="1:6" ht="15">
      <c r="A7" s="662" t="s">
        <v>780</v>
      </c>
      <c r="B7" s="712"/>
      <c r="C7" s="712"/>
      <c r="D7" s="711"/>
      <c r="E7" s="711"/>
      <c r="F7" s="711"/>
    </row>
    <row r="8" spans="1:6" ht="13.5" customHeight="1">
      <c r="A8" s="713"/>
      <c r="B8" s="713"/>
      <c r="C8" s="713"/>
      <c r="F8" s="76" t="s">
        <v>120</v>
      </c>
    </row>
    <row r="9" spans="1:6" ht="12.75" customHeight="1">
      <c r="A9" s="656" t="s">
        <v>416</v>
      </c>
      <c r="B9" s="700" t="s">
        <v>417</v>
      </c>
      <c r="C9" s="703" t="s">
        <v>783</v>
      </c>
      <c r="D9" s="653" t="s">
        <v>224</v>
      </c>
      <c r="E9" s="653" t="s">
        <v>225</v>
      </c>
      <c r="F9" s="653" t="s">
        <v>226</v>
      </c>
    </row>
    <row r="10" spans="1:6" ht="12.75">
      <c r="A10" s="657"/>
      <c r="B10" s="701"/>
      <c r="C10" s="704"/>
      <c r="D10" s="654"/>
      <c r="E10" s="654"/>
      <c r="F10" s="654"/>
    </row>
    <row r="11" spans="1:6" ht="12.75">
      <c r="A11" s="658"/>
      <c r="B11" s="702"/>
      <c r="C11" s="705"/>
      <c r="D11" s="655"/>
      <c r="E11" s="655"/>
      <c r="F11" s="655"/>
    </row>
    <row r="12" spans="1:6" ht="9.75" customHeight="1">
      <c r="A12" s="78">
        <v>1</v>
      </c>
      <c r="B12" s="79" t="s">
        <v>388</v>
      </c>
      <c r="C12" s="80">
        <v>7</v>
      </c>
      <c r="D12" s="81">
        <v>3</v>
      </c>
      <c r="E12" s="81">
        <v>4</v>
      </c>
      <c r="F12" s="81">
        <v>5</v>
      </c>
    </row>
    <row r="13" spans="1:6" ht="17.25" customHeight="1">
      <c r="A13" s="60" t="s">
        <v>119</v>
      </c>
      <c r="B13" s="61" t="s">
        <v>392</v>
      </c>
      <c r="C13" s="7" t="e">
        <f>#REF!+#REF!+#REF!+#REF!+#REF!+#REF!+#REF!+#REF!+#REF!+#REF!+#REF!+#REF!+#REF!+#REF!+#REF!+#REF!+#REF!+#REF!+#REF!+#REF!+#REF!+#REF!</f>
        <v>#REF!</v>
      </c>
      <c r="D13" s="85" t="e">
        <f>D14+D15+D16+D17+D18+D19+D20+D21+D23+D25+D28+D30+D31+D32</f>
        <v>#REF!</v>
      </c>
      <c r="E13" s="75" t="e">
        <f>E14+E15+E16+E17+E18+E19+E20+E21+E23+E25+E28+E30+E31+E32</f>
        <v>#REF!</v>
      </c>
      <c r="F13" s="85" t="e">
        <f>F14+F15+F16+F17+F18+F19+F20+F21+F23+F25+F28+F30+F31+F32</f>
        <v>#REF!</v>
      </c>
    </row>
    <row r="14" spans="1:6" ht="15.75" customHeight="1">
      <c r="A14" s="32" t="s">
        <v>809</v>
      </c>
      <c r="B14" s="34" t="s">
        <v>178</v>
      </c>
      <c r="C14" s="35">
        <v>3668</v>
      </c>
      <c r="D14" s="66" t="e">
        <f>#REF!+#REF!+#REF!+#REF!+#REF!+#REF!+#REF!+#REF!+#REF!</f>
        <v>#REF!</v>
      </c>
      <c r="E14" s="66" t="e">
        <f>#REF!+#REF!+#REF!+#REF!+#REF!+#REF!+#REF!+#REF!+#REF!</f>
        <v>#REF!</v>
      </c>
      <c r="F14" s="66" t="e">
        <f>D14+E14</f>
        <v>#REF!</v>
      </c>
    </row>
    <row r="15" spans="1:6" ht="15" customHeight="1">
      <c r="A15" s="33" t="s">
        <v>180</v>
      </c>
      <c r="B15" s="34" t="s">
        <v>181</v>
      </c>
      <c r="C15" s="35">
        <v>20</v>
      </c>
      <c r="D15" s="66" t="e">
        <f>#REF!+#REF!+#REF!+#REF!</f>
        <v>#REF!</v>
      </c>
      <c r="E15" s="66"/>
      <c r="F15" s="66" t="e">
        <f aca="true" t="shared" si="0" ref="F15:F45">D15+E15</f>
        <v>#REF!</v>
      </c>
    </row>
    <row r="16" spans="1:6" ht="15" customHeight="1">
      <c r="A16" s="33" t="s">
        <v>208</v>
      </c>
      <c r="B16" s="34" t="s">
        <v>179</v>
      </c>
      <c r="C16" s="35">
        <v>961</v>
      </c>
      <c r="D16" s="66" t="e">
        <f>#REF!+#REF!+#REF!+#REF!+#REF!+#REF!+#REF!+#REF!+#REF!</f>
        <v>#REF!</v>
      </c>
      <c r="E16" s="66" t="e">
        <f>#REF!+#REF!+#REF!+#REF!+#REF!+#REF!+#REF!+#REF!+#REF!</f>
        <v>#REF!</v>
      </c>
      <c r="F16" s="66" t="e">
        <f t="shared" si="0"/>
        <v>#REF!</v>
      </c>
    </row>
    <row r="17" spans="1:6" ht="15.75" customHeight="1">
      <c r="A17" s="32" t="s">
        <v>182</v>
      </c>
      <c r="B17" s="34" t="s">
        <v>183</v>
      </c>
      <c r="C17" s="35">
        <v>230</v>
      </c>
      <c r="D17" s="66" t="e">
        <f>#REF!+#REF!+#REF!+#REF!+#REF!+#REF!+#REF!+#REF!</f>
        <v>#REF!</v>
      </c>
      <c r="E17" s="66" t="e">
        <f>#REF!+#REF!+#REF!+#REF!+#REF!+#REF!+#REF!</f>
        <v>#REF!</v>
      </c>
      <c r="F17" s="66" t="e">
        <f t="shared" si="0"/>
        <v>#REF!</v>
      </c>
    </row>
    <row r="18" spans="1:6" ht="15.75" customHeight="1">
      <c r="A18" s="32" t="s">
        <v>153</v>
      </c>
      <c r="B18" s="10" t="s">
        <v>786</v>
      </c>
      <c r="C18" s="48"/>
      <c r="D18" s="67" t="e">
        <f>#REF!+#REF!+#REF!+#REF!+#REF!+#REF!</f>
        <v>#REF!</v>
      </c>
      <c r="E18" s="67" t="e">
        <f>#REF!+#REF!+#REF!+#REF!</f>
        <v>#REF!</v>
      </c>
      <c r="F18" s="66" t="e">
        <f t="shared" si="0"/>
        <v>#REF!</v>
      </c>
    </row>
    <row r="19" spans="1:6" ht="15" customHeight="1">
      <c r="A19" s="32" t="s">
        <v>787</v>
      </c>
      <c r="B19" s="34" t="s">
        <v>788</v>
      </c>
      <c r="C19" s="35">
        <v>900</v>
      </c>
      <c r="D19" s="66" t="e">
        <f>#REF!+#REF!+#REF!+#REF!+#REF!+#REF!</f>
        <v>#REF!</v>
      </c>
      <c r="E19" s="66" t="e">
        <f>#REF!</f>
        <v>#REF!</v>
      </c>
      <c r="F19" s="66" t="e">
        <f t="shared" si="0"/>
        <v>#REF!</v>
      </c>
    </row>
    <row r="20" spans="1:6" ht="15" customHeight="1">
      <c r="A20" s="32" t="s">
        <v>133</v>
      </c>
      <c r="B20" s="34" t="s">
        <v>134</v>
      </c>
      <c r="C20" s="35">
        <v>395</v>
      </c>
      <c r="D20" s="66" t="e">
        <f>#REF!</f>
        <v>#REF!</v>
      </c>
      <c r="E20" s="66"/>
      <c r="F20" s="66" t="e">
        <f t="shared" si="0"/>
        <v>#REF!</v>
      </c>
    </row>
    <row r="21" spans="1:7" ht="15" customHeight="1">
      <c r="A21" s="32" t="s">
        <v>790</v>
      </c>
      <c r="B21" s="34" t="s">
        <v>791</v>
      </c>
      <c r="C21" s="35">
        <v>250</v>
      </c>
      <c r="D21" s="66" t="e">
        <f>#REF!+#REF!+#REF!+#REF!+#REF!+#REF!+#REF!+#REF!+#REF!+#REF!+#REF!+#REF!+#REF!+#REF!+#REF!+#REF!+#REF!+#REF!</f>
        <v>#REF!</v>
      </c>
      <c r="E21" s="66" t="e">
        <f>#REF!+#REF!+#REF!+#REF!+#REF!+#REF!+#REF!+#REF!+#REF!+#REF!+#REF!+#REF!+#REF!+#REF!+#REF!+#REF!</f>
        <v>#REF!</v>
      </c>
      <c r="F21" s="66" t="e">
        <f t="shared" si="0"/>
        <v>#REF!</v>
      </c>
      <c r="G21" s="50"/>
    </row>
    <row r="22" spans="1:7" ht="15" customHeight="1">
      <c r="A22" s="70" t="s">
        <v>523</v>
      </c>
      <c r="B22" s="69" t="s">
        <v>791</v>
      </c>
      <c r="C22" s="71"/>
      <c r="D22" s="86" t="e">
        <f>#REF!+#REF!</f>
        <v>#REF!</v>
      </c>
      <c r="E22" s="86"/>
      <c r="F22" s="86" t="e">
        <f>D22</f>
        <v>#REF!</v>
      </c>
      <c r="G22" s="50"/>
    </row>
    <row r="23" spans="1:6" ht="15" customHeight="1">
      <c r="A23" s="32" t="s">
        <v>792</v>
      </c>
      <c r="B23" s="34" t="s">
        <v>793</v>
      </c>
      <c r="C23" s="35">
        <v>364</v>
      </c>
      <c r="D23" s="66" t="e">
        <f>#REF!+#REF!+#REF!+#REF!+#REF!+#REF!+#REF!+#REF!+#REF!+#REF!+#REF!+#REF!+#REF!+#REF!+#REF!+#REF!</f>
        <v>#REF!</v>
      </c>
      <c r="E23" s="66" t="e">
        <f>#REF!+#REF!+#REF!</f>
        <v>#REF!</v>
      </c>
      <c r="F23" s="66" t="e">
        <f t="shared" si="0"/>
        <v>#REF!</v>
      </c>
    </row>
    <row r="24" spans="1:6" ht="12.75">
      <c r="A24" s="70" t="s">
        <v>523</v>
      </c>
      <c r="B24" s="69" t="s">
        <v>793</v>
      </c>
      <c r="C24" s="68"/>
      <c r="D24" s="98" t="e">
        <f>#REF!+#REF!</f>
        <v>#REF!</v>
      </c>
      <c r="E24" s="98"/>
      <c r="F24" s="98" t="e">
        <f>D24+E24</f>
        <v>#REF!</v>
      </c>
    </row>
    <row r="25" spans="1:6" ht="26.25" customHeight="1">
      <c r="A25" s="32" t="s">
        <v>89</v>
      </c>
      <c r="B25" s="34" t="s">
        <v>799</v>
      </c>
      <c r="C25" s="35"/>
      <c r="D25" s="84" t="e">
        <f>#REF!+#REF!+#REF!</f>
        <v>#REF!</v>
      </c>
      <c r="E25" s="66"/>
      <c r="F25" s="84" t="e">
        <f t="shared" si="0"/>
        <v>#REF!</v>
      </c>
    </row>
    <row r="26" spans="1:6" ht="15" customHeight="1">
      <c r="A26" s="70" t="s">
        <v>118</v>
      </c>
      <c r="B26" s="69" t="s">
        <v>799</v>
      </c>
      <c r="C26" s="71"/>
      <c r="D26" s="72"/>
      <c r="E26" s="72"/>
      <c r="F26" s="72">
        <f t="shared" si="0"/>
        <v>0</v>
      </c>
    </row>
    <row r="27" spans="1:6" ht="15" customHeight="1">
      <c r="A27" s="99" t="s">
        <v>466</v>
      </c>
      <c r="B27" s="69" t="s">
        <v>799</v>
      </c>
      <c r="C27" s="71"/>
      <c r="D27" s="72"/>
      <c r="E27" s="72"/>
      <c r="F27" s="72">
        <f>D27+E27</f>
        <v>0</v>
      </c>
    </row>
    <row r="28" spans="1:6" ht="15" customHeight="1">
      <c r="A28" s="56" t="s">
        <v>218</v>
      </c>
      <c r="B28" s="34" t="s">
        <v>219</v>
      </c>
      <c r="C28" s="35"/>
      <c r="D28" s="84" t="e">
        <f>#REF!+#REF!</f>
        <v>#REF!</v>
      </c>
      <c r="E28" s="84"/>
      <c r="F28" s="84" t="e">
        <f t="shared" si="0"/>
        <v>#REF!</v>
      </c>
    </row>
    <row r="29" spans="1:6" ht="15" customHeight="1">
      <c r="A29" s="70" t="s">
        <v>523</v>
      </c>
      <c r="B29" s="69" t="s">
        <v>219</v>
      </c>
      <c r="C29" s="71"/>
      <c r="D29" s="86" t="e">
        <f>#REF!</f>
        <v>#REF!</v>
      </c>
      <c r="E29" s="86"/>
      <c r="F29" s="86" t="e">
        <f>D29</f>
        <v>#REF!</v>
      </c>
    </row>
    <row r="30" spans="1:6" ht="16.5" customHeight="1">
      <c r="A30" s="32" t="s">
        <v>329</v>
      </c>
      <c r="B30" s="34" t="s">
        <v>22</v>
      </c>
      <c r="C30" s="35">
        <v>1000</v>
      </c>
      <c r="D30" s="66" t="e">
        <f>#REF!+#REF!+#REF!+#REF!+#REF!+#REF!+#REF!+#REF!+#REF!+#REF!+#REF!+#REF!+#REF!</f>
        <v>#REF!</v>
      </c>
      <c r="E30" s="66" t="e">
        <f>#REF!+#REF!+#REF!</f>
        <v>#REF!</v>
      </c>
      <c r="F30" s="66" t="e">
        <f t="shared" si="0"/>
        <v>#REF!</v>
      </c>
    </row>
    <row r="31" spans="1:6" ht="15" customHeight="1">
      <c r="A31" s="32" t="s">
        <v>131</v>
      </c>
      <c r="B31" s="34" t="s">
        <v>23</v>
      </c>
      <c r="C31" s="35">
        <v>80</v>
      </c>
      <c r="D31" s="66" t="e">
        <f>#REF!+#REF!+#REF!+#REF!+#REF!+#REF!+#REF!+#REF!+#REF!+#REF!+#REF!</f>
        <v>#REF!</v>
      </c>
      <c r="E31" s="66" t="e">
        <f>#REF!+#REF!+#REF!</f>
        <v>#REF!</v>
      </c>
      <c r="F31" s="66" t="e">
        <f t="shared" si="0"/>
        <v>#REF!</v>
      </c>
    </row>
    <row r="32" spans="1:6" ht="15.75" customHeight="1">
      <c r="A32" s="32" t="s">
        <v>794</v>
      </c>
      <c r="B32" s="34" t="s">
        <v>795</v>
      </c>
      <c r="C32" s="35">
        <v>450</v>
      </c>
      <c r="D32" s="66" t="e">
        <f>#REF!+#REF!+#REF!+#REF!+#REF!+#REF!+#REF!+#REF!+#REF!</f>
        <v>#REF!</v>
      </c>
      <c r="E32" s="66" t="e">
        <f>#REF!+#REF!+#REF!+#REF!+#REF!+#REF!+#REF!</f>
        <v>#REF!</v>
      </c>
      <c r="F32" s="66" t="e">
        <f t="shared" si="0"/>
        <v>#REF!</v>
      </c>
    </row>
    <row r="33" spans="1:6" ht="18" customHeight="1">
      <c r="A33" s="4" t="s">
        <v>216</v>
      </c>
      <c r="B33" s="5" t="s">
        <v>392</v>
      </c>
      <c r="C33" s="6" t="e">
        <f>#REF!+#REF!</f>
        <v>#REF!</v>
      </c>
      <c r="D33" s="73" t="e">
        <f>D34+D35+D36+D37+D38+D39+D40+D41+D42+D43+D44</f>
        <v>#REF!</v>
      </c>
      <c r="E33" s="73"/>
      <c r="F33" s="73" t="e">
        <f t="shared" si="0"/>
        <v>#REF!</v>
      </c>
    </row>
    <row r="34" spans="1:6" ht="16.5" customHeight="1">
      <c r="A34" s="32" t="s">
        <v>809</v>
      </c>
      <c r="B34" s="34" t="s">
        <v>178</v>
      </c>
      <c r="C34" s="35">
        <v>1035</v>
      </c>
      <c r="D34" s="66" t="e">
        <f>#REF!</f>
        <v>#REF!</v>
      </c>
      <c r="E34" s="22"/>
      <c r="F34" s="66" t="e">
        <f t="shared" si="0"/>
        <v>#REF!</v>
      </c>
    </row>
    <row r="35" spans="1:6" ht="15.75" customHeight="1">
      <c r="A35" s="33" t="s">
        <v>180</v>
      </c>
      <c r="B35" s="34" t="s">
        <v>181</v>
      </c>
      <c r="C35" s="35">
        <v>1</v>
      </c>
      <c r="D35" s="66" t="e">
        <f>#REF!</f>
        <v>#REF!</v>
      </c>
      <c r="E35" s="22"/>
      <c r="F35" s="66" t="e">
        <f t="shared" si="0"/>
        <v>#REF!</v>
      </c>
    </row>
    <row r="36" spans="1:6" ht="16.5" customHeight="1">
      <c r="A36" s="33" t="s">
        <v>208</v>
      </c>
      <c r="B36" s="34" t="s">
        <v>179</v>
      </c>
      <c r="C36" s="35">
        <v>271</v>
      </c>
      <c r="D36" s="66" t="e">
        <f>#REF!</f>
        <v>#REF!</v>
      </c>
      <c r="E36" s="22"/>
      <c r="F36" s="66" t="e">
        <f t="shared" si="0"/>
        <v>#REF!</v>
      </c>
    </row>
    <row r="37" spans="1:6" ht="15.75" customHeight="1">
      <c r="A37" s="32" t="s">
        <v>182</v>
      </c>
      <c r="B37" s="34" t="s">
        <v>183</v>
      </c>
      <c r="C37" s="35">
        <v>24</v>
      </c>
      <c r="D37" s="66" t="e">
        <f>#REF!</f>
        <v>#REF!</v>
      </c>
      <c r="E37" s="22"/>
      <c r="F37" s="66" t="e">
        <f t="shared" si="0"/>
        <v>#REF!</v>
      </c>
    </row>
    <row r="38" spans="1:6" ht="15.75" customHeight="1">
      <c r="A38" s="32" t="s">
        <v>153</v>
      </c>
      <c r="B38" s="34" t="s">
        <v>786</v>
      </c>
      <c r="C38" s="35">
        <v>1</v>
      </c>
      <c r="D38" s="66" t="e">
        <f>#REF!</f>
        <v>#REF!</v>
      </c>
      <c r="E38" s="22"/>
      <c r="F38" s="66" t="e">
        <f t="shared" si="0"/>
        <v>#REF!</v>
      </c>
    </row>
    <row r="39" spans="1:6" ht="16.5" customHeight="1">
      <c r="A39" s="32" t="s">
        <v>790</v>
      </c>
      <c r="B39" s="34" t="s">
        <v>791</v>
      </c>
      <c r="C39" s="35">
        <v>5</v>
      </c>
      <c r="D39" s="66" t="e">
        <f>#REF!</f>
        <v>#REF!</v>
      </c>
      <c r="E39" s="22"/>
      <c r="F39" s="66" t="e">
        <f t="shared" si="0"/>
        <v>#REF!</v>
      </c>
    </row>
    <row r="40" spans="1:6" ht="15.75" customHeight="1">
      <c r="A40" s="32" t="s">
        <v>792</v>
      </c>
      <c r="B40" s="34" t="s">
        <v>793</v>
      </c>
      <c r="C40" s="35">
        <v>36</v>
      </c>
      <c r="D40" s="66" t="e">
        <f>#REF!</f>
        <v>#REF!</v>
      </c>
      <c r="E40" s="22"/>
      <c r="F40" s="66" t="e">
        <f t="shared" si="0"/>
        <v>#REF!</v>
      </c>
    </row>
    <row r="41" spans="1:6" ht="15" customHeight="1">
      <c r="A41" s="32" t="s">
        <v>607</v>
      </c>
      <c r="B41" s="34" t="s">
        <v>326</v>
      </c>
      <c r="C41" s="35"/>
      <c r="D41" s="66" t="e">
        <f>#REF!</f>
        <v>#REF!</v>
      </c>
      <c r="E41" s="66"/>
      <c r="F41" s="66" t="e">
        <f t="shared" si="0"/>
        <v>#REF!</v>
      </c>
    </row>
    <row r="42" spans="1:6" ht="15" customHeight="1">
      <c r="A42" s="32" t="s">
        <v>329</v>
      </c>
      <c r="B42" s="34" t="s">
        <v>22</v>
      </c>
      <c r="C42" s="35">
        <v>4</v>
      </c>
      <c r="D42" s="66" t="e">
        <f>#REF!</f>
        <v>#REF!</v>
      </c>
      <c r="E42" s="22"/>
      <c r="F42" s="66" t="e">
        <f t="shared" si="0"/>
        <v>#REF!</v>
      </c>
    </row>
    <row r="43" spans="1:6" ht="15" customHeight="1">
      <c r="A43" s="32" t="s">
        <v>131</v>
      </c>
      <c r="B43" s="34" t="s">
        <v>23</v>
      </c>
      <c r="C43" s="35">
        <v>30</v>
      </c>
      <c r="D43" s="66" t="e">
        <f>#REF!</f>
        <v>#REF!</v>
      </c>
      <c r="E43" s="22"/>
      <c r="F43" s="66" t="e">
        <f t="shared" si="0"/>
        <v>#REF!</v>
      </c>
    </row>
    <row r="44" spans="1:6" ht="17.25" customHeight="1">
      <c r="A44" s="32" t="s">
        <v>151</v>
      </c>
      <c r="B44" s="34" t="s">
        <v>795</v>
      </c>
      <c r="C44" s="35">
        <v>25</v>
      </c>
      <c r="D44" s="66" t="e">
        <f>#REF!</f>
        <v>#REF!</v>
      </c>
      <c r="E44" s="22"/>
      <c r="F44" s="66" t="e">
        <f t="shared" si="0"/>
        <v>#REF!</v>
      </c>
    </row>
    <row r="45" spans="1:6" ht="18" customHeight="1">
      <c r="A45" s="63" t="s">
        <v>373</v>
      </c>
      <c r="B45" s="64" t="s">
        <v>392</v>
      </c>
      <c r="C45" s="65" t="e">
        <f>C33+#REF!+C13</f>
        <v>#REF!</v>
      </c>
      <c r="D45" s="83" t="e">
        <f>D33+D13</f>
        <v>#REF!</v>
      </c>
      <c r="E45" s="74" t="e">
        <f>E33+E13</f>
        <v>#REF!</v>
      </c>
      <c r="F45" s="83" t="e">
        <f t="shared" si="0"/>
        <v>#REF!</v>
      </c>
    </row>
  </sheetData>
  <sheetProtection/>
  <mergeCells count="13">
    <mergeCell ref="A6:F6"/>
    <mergeCell ref="A7:F7"/>
    <mergeCell ref="A8:C8"/>
    <mergeCell ref="A9:A11"/>
    <mergeCell ref="B9:B11"/>
    <mergeCell ref="C9:C11"/>
    <mergeCell ref="B1:F1"/>
    <mergeCell ref="B2:F2"/>
    <mergeCell ref="B4:F4"/>
    <mergeCell ref="E9:E11"/>
    <mergeCell ref="F9:F11"/>
    <mergeCell ref="D9:D11"/>
    <mergeCell ref="B3:F3"/>
  </mergeCells>
  <printOptions/>
  <pageMargins left="0.55" right="0.39" top="0.42" bottom="0.42" header="0.42" footer="0.42"/>
  <pageSetup horizontalDpi="120" verticalDpi="12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1"/>
  <sheetViews>
    <sheetView view="pageBreakPreview" zoomScale="110" zoomScaleSheetLayoutView="110" zoomScalePageLayoutView="0" workbookViewId="0" topLeftCell="A1">
      <selection activeCell="F27" sqref="F27"/>
    </sheetView>
  </sheetViews>
  <sheetFormatPr defaultColWidth="9.00390625" defaultRowHeight="12.75"/>
  <cols>
    <col min="1" max="1" width="63.00390625" style="0" customWidth="1"/>
    <col min="2" max="2" width="7.375" style="0" customWidth="1"/>
    <col min="3" max="3" width="7.625" style="0" customWidth="1"/>
    <col min="4" max="4" width="10.125" style="0" customWidth="1"/>
    <col min="5" max="5" width="7.625" style="0" customWidth="1"/>
    <col min="6" max="6" width="11.125" style="0" customWidth="1"/>
    <col min="7" max="7" width="12.375" style="0" customWidth="1"/>
    <col min="8" max="8" width="11.00390625" style="0" customWidth="1"/>
  </cols>
  <sheetData>
    <row r="1" spans="1:8" ht="12.75">
      <c r="A1" s="716" t="s">
        <v>211</v>
      </c>
      <c r="B1" s="640"/>
      <c r="C1" s="640"/>
      <c r="D1" s="640"/>
      <c r="E1" s="640"/>
      <c r="F1" s="640"/>
      <c r="G1" s="640"/>
      <c r="H1" s="640"/>
    </row>
    <row r="2" spans="1:8" ht="12.75">
      <c r="A2" s="716" t="s">
        <v>463</v>
      </c>
      <c r="B2" s="640"/>
      <c r="C2" s="640"/>
      <c r="D2" s="640"/>
      <c r="E2" s="640"/>
      <c r="F2" s="640"/>
      <c r="G2" s="640"/>
      <c r="H2" s="640"/>
    </row>
    <row r="3" spans="1:8" ht="12.75">
      <c r="A3" s="717" t="s">
        <v>592</v>
      </c>
      <c r="B3" s="718"/>
      <c r="C3" s="718"/>
      <c r="D3" s="718"/>
      <c r="E3" s="718"/>
      <c r="F3" s="718"/>
      <c r="G3" s="718"/>
      <c r="H3" s="718"/>
    </row>
    <row r="4" spans="1:8" ht="12.75" customHeight="1">
      <c r="A4" s="716" t="s">
        <v>568</v>
      </c>
      <c r="B4" s="640"/>
      <c r="C4" s="640"/>
      <c r="D4" s="640"/>
      <c r="E4" s="640"/>
      <c r="F4" s="640"/>
      <c r="G4" s="640"/>
      <c r="H4" s="640"/>
    </row>
    <row r="5" spans="1:8" ht="18" customHeight="1">
      <c r="A5" s="714" t="s">
        <v>562</v>
      </c>
      <c r="B5" s="714"/>
      <c r="C5" s="659"/>
      <c r="D5" s="659"/>
      <c r="E5" s="659"/>
      <c r="F5" s="640"/>
      <c r="G5" s="640"/>
      <c r="H5" s="640"/>
    </row>
    <row r="6" spans="1:8" ht="17.25" customHeight="1">
      <c r="A6" s="715" t="s">
        <v>563</v>
      </c>
      <c r="B6" s="715"/>
      <c r="C6" s="715"/>
      <c r="D6" s="715"/>
      <c r="E6" s="715"/>
      <c r="F6" s="640"/>
      <c r="G6" s="640"/>
      <c r="H6" s="640"/>
    </row>
    <row r="7" spans="1:8" ht="15" customHeight="1">
      <c r="A7" s="719" t="s">
        <v>250</v>
      </c>
      <c r="B7" s="719"/>
      <c r="C7" s="719"/>
      <c r="D7" s="719"/>
      <c r="E7" s="719"/>
      <c r="F7" s="640"/>
      <c r="G7" s="640"/>
      <c r="H7" s="640"/>
    </row>
    <row r="8" spans="1:8" ht="12.75" customHeight="1">
      <c r="A8" s="8"/>
      <c r="B8" s="8"/>
      <c r="C8" s="53"/>
      <c r="D8" s="53"/>
      <c r="E8" s="53"/>
      <c r="H8" s="212" t="s">
        <v>120</v>
      </c>
    </row>
    <row r="9" spans="1:8" ht="12.75" customHeight="1">
      <c r="A9" s="721" t="s">
        <v>386</v>
      </c>
      <c r="B9" s="673" t="s">
        <v>55</v>
      </c>
      <c r="C9" s="673" t="s">
        <v>674</v>
      </c>
      <c r="D9" s="673" t="s">
        <v>675</v>
      </c>
      <c r="E9" s="673" t="s">
        <v>676</v>
      </c>
      <c r="F9" s="720" t="s">
        <v>685</v>
      </c>
      <c r="G9" s="720" t="s">
        <v>686</v>
      </c>
      <c r="H9" s="720" t="s">
        <v>687</v>
      </c>
    </row>
    <row r="10" spans="1:8" ht="10.5" customHeight="1">
      <c r="A10" s="722"/>
      <c r="B10" s="674"/>
      <c r="C10" s="674"/>
      <c r="D10" s="674"/>
      <c r="E10" s="674"/>
      <c r="F10" s="720"/>
      <c r="G10" s="720"/>
      <c r="H10" s="720"/>
    </row>
    <row r="11" spans="1:8" ht="9.75" customHeight="1">
      <c r="A11" s="14" t="s">
        <v>387</v>
      </c>
      <c r="B11" s="14"/>
      <c r="C11" s="14" t="s">
        <v>388</v>
      </c>
      <c r="D11" s="14" t="s">
        <v>389</v>
      </c>
      <c r="E11" s="14" t="s">
        <v>141</v>
      </c>
      <c r="F11" s="382"/>
      <c r="G11" s="382"/>
      <c r="H11" s="382"/>
    </row>
    <row r="12" spans="1:8" s="2" customFormat="1" ht="15.75">
      <c r="A12" s="144" t="s">
        <v>41</v>
      </c>
      <c r="B12" s="145" t="s">
        <v>424</v>
      </c>
      <c r="C12" s="145"/>
      <c r="D12" s="145"/>
      <c r="E12" s="145"/>
      <c r="F12" s="160" t="e">
        <f>F13+F16+F23+F30+F43+F40</f>
        <v>#REF!</v>
      </c>
      <c r="G12" s="160" t="e">
        <f>G13+G16+G23+G30+G43+G40</f>
        <v>#REF!</v>
      </c>
      <c r="H12" s="160" t="e">
        <f>H13+H16+H23+H30+H43+H40</f>
        <v>#REF!</v>
      </c>
    </row>
    <row r="13" spans="1:8" s="2" customFormat="1" ht="28.5">
      <c r="A13" s="297" t="s">
        <v>128</v>
      </c>
      <c r="B13" s="134" t="s">
        <v>424</v>
      </c>
      <c r="C13" s="235" t="s">
        <v>425</v>
      </c>
      <c r="D13" s="134"/>
      <c r="E13" s="134"/>
      <c r="F13" s="161" t="e">
        <f aca="true" t="shared" si="0" ref="F13:H14">F14</f>
        <v>#REF!</v>
      </c>
      <c r="G13" s="161" t="e">
        <f t="shared" si="0"/>
        <v>#REF!</v>
      </c>
      <c r="H13" s="161" t="e">
        <f t="shared" si="0"/>
        <v>#REF!</v>
      </c>
    </row>
    <row r="14" spans="1:8" s="2" customFormat="1" ht="12.75">
      <c r="A14" s="299" t="s">
        <v>496</v>
      </c>
      <c r="B14" s="87" t="s">
        <v>424</v>
      </c>
      <c r="C14" s="87" t="s">
        <v>425</v>
      </c>
      <c r="D14" s="298" t="s">
        <v>620</v>
      </c>
      <c r="E14" s="87"/>
      <c r="F14" s="162" t="e">
        <f t="shared" si="0"/>
        <v>#REF!</v>
      </c>
      <c r="G14" s="162" t="e">
        <f t="shared" si="0"/>
        <v>#REF!</v>
      </c>
      <c r="H14" s="162" t="e">
        <f t="shared" si="0"/>
        <v>#REF!</v>
      </c>
    </row>
    <row r="15" spans="1:8" s="2" customFormat="1" ht="12.75">
      <c r="A15" s="9" t="s">
        <v>404</v>
      </c>
      <c r="B15" s="88" t="s">
        <v>424</v>
      </c>
      <c r="C15" s="88" t="s">
        <v>425</v>
      </c>
      <c r="D15" s="88" t="s">
        <v>620</v>
      </c>
      <c r="E15" s="300" t="s">
        <v>694</v>
      </c>
      <c r="F15" s="150" t="e">
        <f>#REF!+#REF!</f>
        <v>#REF!</v>
      </c>
      <c r="G15" s="150" t="e">
        <f>#REF!+#REF!</f>
        <v>#REF!</v>
      </c>
      <c r="H15" s="150" t="e">
        <f>#REF!+#REF!</f>
        <v>#REF!</v>
      </c>
    </row>
    <row r="16" spans="1:8" s="2" customFormat="1" ht="42.75">
      <c r="A16" s="301" t="s">
        <v>605</v>
      </c>
      <c r="B16" s="134" t="s">
        <v>424</v>
      </c>
      <c r="C16" s="235" t="s">
        <v>426</v>
      </c>
      <c r="D16" s="134"/>
      <c r="E16" s="235"/>
      <c r="F16" s="163" t="e">
        <f>F17</f>
        <v>#REF!</v>
      </c>
      <c r="G16" s="163" t="e">
        <f>G17</f>
        <v>#REF!</v>
      </c>
      <c r="H16" s="163" t="e">
        <f>H17</f>
        <v>#REF!</v>
      </c>
    </row>
    <row r="17" spans="1:8" s="2" customFormat="1" ht="12.75">
      <c r="A17" s="302" t="s">
        <v>170</v>
      </c>
      <c r="B17" s="87" t="s">
        <v>424</v>
      </c>
      <c r="C17" s="87" t="s">
        <v>426</v>
      </c>
      <c r="D17" s="298" t="s">
        <v>456</v>
      </c>
      <c r="E17" s="298"/>
      <c r="F17" s="164" t="e">
        <f>F18+F20</f>
        <v>#REF!</v>
      </c>
      <c r="G17" s="164" t="e">
        <f>G18+G20</f>
        <v>#REF!</v>
      </c>
      <c r="H17" s="164" t="e">
        <f>H18+H20</f>
        <v>#REF!</v>
      </c>
    </row>
    <row r="18" spans="1:8" s="2" customFormat="1" ht="12.75">
      <c r="A18" s="9" t="s">
        <v>201</v>
      </c>
      <c r="B18" s="88" t="s">
        <v>424</v>
      </c>
      <c r="C18" s="88" t="s">
        <v>426</v>
      </c>
      <c r="D18" s="88" t="s">
        <v>456</v>
      </c>
      <c r="E18" s="300" t="s">
        <v>202</v>
      </c>
      <c r="F18" s="151" t="e">
        <f>F19</f>
        <v>#REF!</v>
      </c>
      <c r="G18" s="151" t="e">
        <f>G19</f>
        <v>#REF!</v>
      </c>
      <c r="H18" s="151" t="e">
        <f>H19</f>
        <v>#REF!</v>
      </c>
    </row>
    <row r="19" spans="1:8" s="2" customFormat="1" ht="12.75">
      <c r="A19" s="9" t="s">
        <v>404</v>
      </c>
      <c r="B19" s="88" t="s">
        <v>424</v>
      </c>
      <c r="C19" s="88" t="s">
        <v>426</v>
      </c>
      <c r="D19" s="88" t="s">
        <v>456</v>
      </c>
      <c r="E19" s="300" t="s">
        <v>694</v>
      </c>
      <c r="F19" s="151" t="e">
        <f>#REF!+#REF!</f>
        <v>#REF!</v>
      </c>
      <c r="G19" s="151" t="e">
        <f>#REF!+#REF!</f>
        <v>#REF!</v>
      </c>
      <c r="H19" s="151" t="e">
        <f>#REF!+#REF!</f>
        <v>#REF!</v>
      </c>
    </row>
    <row r="20" spans="1:8" s="2" customFormat="1" ht="12.75">
      <c r="A20" s="9" t="s">
        <v>313</v>
      </c>
      <c r="B20" s="88" t="s">
        <v>424</v>
      </c>
      <c r="C20" s="88" t="s">
        <v>426</v>
      </c>
      <c r="D20" s="88" t="s">
        <v>456</v>
      </c>
      <c r="E20" s="300" t="s">
        <v>572</v>
      </c>
      <c r="F20" s="151" t="e">
        <f>F21+F22</f>
        <v>#REF!</v>
      </c>
      <c r="G20" s="151" t="e">
        <f>G21+G22</f>
        <v>#REF!</v>
      </c>
      <c r="H20" s="151" t="e">
        <f>H21+H22</f>
        <v>#REF!</v>
      </c>
    </row>
    <row r="21" spans="1:8" s="2" customFormat="1" ht="12.75" customHeight="1">
      <c r="A21" s="9" t="s">
        <v>314</v>
      </c>
      <c r="B21" s="88" t="s">
        <v>424</v>
      </c>
      <c r="C21" s="88" t="s">
        <v>426</v>
      </c>
      <c r="D21" s="88" t="s">
        <v>456</v>
      </c>
      <c r="E21" s="300" t="s">
        <v>799</v>
      </c>
      <c r="F21" s="151" t="e">
        <f>#REF!</f>
        <v>#REF!</v>
      </c>
      <c r="G21" s="151" t="e">
        <f>#REF!</f>
        <v>#REF!</v>
      </c>
      <c r="H21" s="151" t="e">
        <f>#REF!</f>
        <v>#REF!</v>
      </c>
    </row>
    <row r="22" spans="1:8" s="2" customFormat="1" ht="12.75" customHeight="1">
      <c r="A22" s="9" t="s">
        <v>494</v>
      </c>
      <c r="B22" s="88" t="s">
        <v>424</v>
      </c>
      <c r="C22" s="88" t="s">
        <v>426</v>
      </c>
      <c r="D22" s="88" t="s">
        <v>456</v>
      </c>
      <c r="E22" s="300" t="s">
        <v>315</v>
      </c>
      <c r="F22" s="151" t="e">
        <f>#REF!+#REF!+#REF!</f>
        <v>#REF!</v>
      </c>
      <c r="G22" s="151" t="e">
        <f>#REF!+#REF!+#REF!</f>
        <v>#REF!</v>
      </c>
      <c r="H22" s="151" t="e">
        <f>#REF!+#REF!+#REF!</f>
        <v>#REF!</v>
      </c>
    </row>
    <row r="23" spans="1:8" s="2" customFormat="1" ht="44.25" customHeight="1">
      <c r="A23" s="303" t="s">
        <v>490</v>
      </c>
      <c r="B23" s="134" t="s">
        <v>424</v>
      </c>
      <c r="C23" s="235" t="s">
        <v>427</v>
      </c>
      <c r="D23" s="134"/>
      <c r="E23" s="235"/>
      <c r="F23" s="163" t="e">
        <f>F24</f>
        <v>#REF!</v>
      </c>
      <c r="G23" s="163" t="e">
        <f>G24</f>
        <v>#REF!</v>
      </c>
      <c r="H23" s="163" t="e">
        <f>H24</f>
        <v>#REF!</v>
      </c>
    </row>
    <row r="24" spans="1:8" s="2" customFormat="1" ht="12.75">
      <c r="A24" s="302" t="s">
        <v>170</v>
      </c>
      <c r="B24" s="87" t="s">
        <v>424</v>
      </c>
      <c r="C24" s="87" t="s">
        <v>427</v>
      </c>
      <c r="D24" s="298" t="s">
        <v>456</v>
      </c>
      <c r="E24" s="298"/>
      <c r="F24" s="164" t="e">
        <f>F25+F28</f>
        <v>#REF!</v>
      </c>
      <c r="G24" s="164" t="e">
        <f>G25+G28</f>
        <v>#REF!</v>
      </c>
      <c r="H24" s="164" t="e">
        <f>H25+H28</f>
        <v>#REF!</v>
      </c>
    </row>
    <row r="25" spans="1:8" s="2" customFormat="1" ht="12.75">
      <c r="A25" s="9" t="s">
        <v>201</v>
      </c>
      <c r="B25" s="88" t="s">
        <v>424</v>
      </c>
      <c r="C25" s="88" t="s">
        <v>427</v>
      </c>
      <c r="D25" s="88" t="s">
        <v>456</v>
      </c>
      <c r="E25" s="300" t="s">
        <v>202</v>
      </c>
      <c r="F25" s="151" t="e">
        <f>F26+F27</f>
        <v>#REF!</v>
      </c>
      <c r="G25" s="151" t="e">
        <f>G26+G27</f>
        <v>#REF!</v>
      </c>
      <c r="H25" s="151" t="e">
        <f>H26+H27</f>
        <v>#REF!</v>
      </c>
    </row>
    <row r="26" spans="1:8" s="2" customFormat="1" ht="12.75">
      <c r="A26" s="9" t="s">
        <v>404</v>
      </c>
      <c r="B26" s="88" t="s">
        <v>424</v>
      </c>
      <c r="C26" s="88" t="s">
        <v>427</v>
      </c>
      <c r="D26" s="88" t="s">
        <v>456</v>
      </c>
      <c r="E26" s="300" t="s">
        <v>694</v>
      </c>
      <c r="F26" s="151" t="e">
        <f>#REF!+#REF!</f>
        <v>#REF!</v>
      </c>
      <c r="G26" s="151" t="e">
        <f>#REF!+#REF!</f>
        <v>#REF!</v>
      </c>
      <c r="H26" s="151" t="e">
        <f>#REF!+#REF!</f>
        <v>#REF!</v>
      </c>
    </row>
    <row r="27" spans="1:8" s="2" customFormat="1" ht="12.75">
      <c r="A27" s="9" t="s">
        <v>495</v>
      </c>
      <c r="B27" s="88" t="s">
        <v>424</v>
      </c>
      <c r="C27" s="88" t="s">
        <v>427</v>
      </c>
      <c r="D27" s="88" t="s">
        <v>456</v>
      </c>
      <c r="E27" s="300" t="s">
        <v>695</v>
      </c>
      <c r="F27" s="151" t="e">
        <f>#REF!</f>
        <v>#REF!</v>
      </c>
      <c r="G27" s="151" t="e">
        <f>#REF!</f>
        <v>#REF!</v>
      </c>
      <c r="H27" s="151" t="e">
        <f>#REF!</f>
        <v>#REF!</v>
      </c>
    </row>
    <row r="28" spans="1:8" s="2" customFormat="1" ht="12.75">
      <c r="A28" s="9" t="s">
        <v>313</v>
      </c>
      <c r="B28" s="88" t="s">
        <v>424</v>
      </c>
      <c r="C28" s="88" t="s">
        <v>427</v>
      </c>
      <c r="D28" s="88" t="s">
        <v>456</v>
      </c>
      <c r="E28" s="300" t="s">
        <v>572</v>
      </c>
      <c r="F28" s="151" t="e">
        <f>F29</f>
        <v>#REF!</v>
      </c>
      <c r="G28" s="151" t="e">
        <f>G29</f>
        <v>#REF!</v>
      </c>
      <c r="H28" s="151" t="e">
        <f>H29</f>
        <v>#REF!</v>
      </c>
    </row>
    <row r="29" spans="1:8" s="2" customFormat="1" ht="13.5" customHeight="1">
      <c r="A29" s="9" t="s">
        <v>314</v>
      </c>
      <c r="B29" s="88" t="s">
        <v>424</v>
      </c>
      <c r="C29" s="88" t="s">
        <v>427</v>
      </c>
      <c r="D29" s="88" t="s">
        <v>456</v>
      </c>
      <c r="E29" s="300" t="s">
        <v>315</v>
      </c>
      <c r="F29" s="151" t="e">
        <f>#REF!+#REF!</f>
        <v>#REF!</v>
      </c>
      <c r="G29" s="151" t="e">
        <f>#REF!+#REF!</f>
        <v>#REF!</v>
      </c>
      <c r="H29" s="151" t="e">
        <f>#REF!+#REF!</f>
        <v>#REF!</v>
      </c>
    </row>
    <row r="30" spans="1:8" s="2" customFormat="1" ht="29.25" customHeight="1">
      <c r="A30" s="301" t="s">
        <v>689</v>
      </c>
      <c r="B30" s="134" t="s">
        <v>424</v>
      </c>
      <c r="C30" s="235" t="s">
        <v>769</v>
      </c>
      <c r="D30" s="134"/>
      <c r="E30" s="235"/>
      <c r="F30" s="163" t="e">
        <f>F31</f>
        <v>#REF!</v>
      </c>
      <c r="G30" s="163" t="e">
        <f>G31</f>
        <v>#REF!</v>
      </c>
      <c r="H30" s="163" t="e">
        <f>H31</f>
        <v>#REF!</v>
      </c>
    </row>
    <row r="31" spans="1:8" s="2" customFormat="1" ht="12.75">
      <c r="A31" s="302" t="s">
        <v>170</v>
      </c>
      <c r="B31" s="87" t="s">
        <v>424</v>
      </c>
      <c r="C31" s="87" t="s">
        <v>769</v>
      </c>
      <c r="D31" s="298" t="s">
        <v>456</v>
      </c>
      <c r="E31" s="298"/>
      <c r="F31" s="164" t="e">
        <f>F32+F35+F38</f>
        <v>#REF!</v>
      </c>
      <c r="G31" s="164" t="e">
        <f>G32+G35+G38</f>
        <v>#REF!</v>
      </c>
      <c r="H31" s="164" t="e">
        <f>H32+H35+H38</f>
        <v>#REF!</v>
      </c>
    </row>
    <row r="32" spans="1:8" s="2" customFormat="1" ht="12.75">
      <c r="A32" s="9" t="s">
        <v>201</v>
      </c>
      <c r="B32" s="89" t="s">
        <v>424</v>
      </c>
      <c r="C32" s="89" t="s">
        <v>769</v>
      </c>
      <c r="D32" s="88" t="s">
        <v>456</v>
      </c>
      <c r="E32" s="300" t="s">
        <v>202</v>
      </c>
      <c r="F32" s="95" t="e">
        <f>F33+F34</f>
        <v>#REF!</v>
      </c>
      <c r="G32" s="95" t="e">
        <f>G33+G34</f>
        <v>#REF!</v>
      </c>
      <c r="H32" s="95" t="e">
        <f>H33+H34</f>
        <v>#REF!</v>
      </c>
    </row>
    <row r="33" spans="1:8" s="2" customFormat="1" ht="12.75">
      <c r="A33" s="9" t="s">
        <v>404</v>
      </c>
      <c r="B33" s="88" t="s">
        <v>424</v>
      </c>
      <c r="C33" s="88" t="s">
        <v>769</v>
      </c>
      <c r="D33" s="88" t="s">
        <v>456</v>
      </c>
      <c r="E33" s="300" t="s">
        <v>694</v>
      </c>
      <c r="F33" s="151" t="e">
        <f>#REF!+#REF!</f>
        <v>#REF!</v>
      </c>
      <c r="G33" s="151" t="e">
        <f>#REF!+#REF!</f>
        <v>#REF!</v>
      </c>
      <c r="H33" s="151" t="e">
        <f>#REF!+#REF!</f>
        <v>#REF!</v>
      </c>
    </row>
    <row r="34" spans="1:8" s="2" customFormat="1" ht="12.75">
      <c r="A34" s="9" t="s">
        <v>495</v>
      </c>
      <c r="B34" s="88" t="s">
        <v>424</v>
      </c>
      <c r="C34" s="88" t="s">
        <v>769</v>
      </c>
      <c r="D34" s="88" t="s">
        <v>456</v>
      </c>
      <c r="E34" s="300" t="s">
        <v>695</v>
      </c>
      <c r="F34" s="151" t="e">
        <f>#REF!</f>
        <v>#REF!</v>
      </c>
      <c r="G34" s="151" t="e">
        <f>#REF!</f>
        <v>#REF!</v>
      </c>
      <c r="H34" s="151" t="e">
        <f>#REF!</f>
        <v>#REF!</v>
      </c>
    </row>
    <row r="35" spans="1:8" s="2" customFormat="1" ht="12.75">
      <c r="A35" s="9" t="s">
        <v>313</v>
      </c>
      <c r="B35" s="88" t="s">
        <v>424</v>
      </c>
      <c r="C35" s="88" t="s">
        <v>769</v>
      </c>
      <c r="D35" s="88" t="s">
        <v>456</v>
      </c>
      <c r="E35" s="300" t="s">
        <v>572</v>
      </c>
      <c r="F35" s="151" t="e">
        <f>F36+F37</f>
        <v>#REF!</v>
      </c>
      <c r="G35" s="151" t="e">
        <f>G36+G37</f>
        <v>#REF!</v>
      </c>
      <c r="H35" s="151" t="e">
        <f>H36+H37</f>
        <v>#REF!</v>
      </c>
    </row>
    <row r="36" spans="1:8" s="2" customFormat="1" ht="13.5" customHeight="1">
      <c r="A36" s="9" t="s">
        <v>314</v>
      </c>
      <c r="B36" s="88" t="s">
        <v>424</v>
      </c>
      <c r="C36" s="88" t="s">
        <v>769</v>
      </c>
      <c r="D36" s="88" t="s">
        <v>456</v>
      </c>
      <c r="E36" s="300" t="s">
        <v>799</v>
      </c>
      <c r="F36" s="151" t="e">
        <f>#REF!</f>
        <v>#REF!</v>
      </c>
      <c r="G36" s="151" t="e">
        <f>#REF!</f>
        <v>#REF!</v>
      </c>
      <c r="H36" s="151" t="e">
        <f>#REF!</f>
        <v>#REF!</v>
      </c>
    </row>
    <row r="37" spans="1:8" s="2" customFormat="1" ht="12.75">
      <c r="A37" s="9" t="s">
        <v>494</v>
      </c>
      <c r="B37" s="88" t="s">
        <v>424</v>
      </c>
      <c r="C37" s="88" t="s">
        <v>769</v>
      </c>
      <c r="D37" s="88" t="s">
        <v>456</v>
      </c>
      <c r="E37" s="300" t="s">
        <v>315</v>
      </c>
      <c r="F37" s="151" t="e">
        <f>#REF!+#REF!+#REF!+#REF!</f>
        <v>#REF!</v>
      </c>
      <c r="G37" s="151" t="e">
        <f>#REF!+#REF!+#REF!+#REF!</f>
        <v>#REF!</v>
      </c>
      <c r="H37" s="151" t="e">
        <f>#REF!+#REF!+#REF!+#REF!</f>
        <v>#REF!</v>
      </c>
    </row>
    <row r="38" spans="1:8" s="2" customFormat="1" ht="22.5">
      <c r="A38" s="9" t="s">
        <v>710</v>
      </c>
      <c r="B38" s="88" t="s">
        <v>424</v>
      </c>
      <c r="C38" s="88" t="s">
        <v>769</v>
      </c>
      <c r="D38" s="88" t="s">
        <v>456</v>
      </c>
      <c r="E38" s="300" t="s">
        <v>332</v>
      </c>
      <c r="F38" s="151" t="e">
        <f>F39</f>
        <v>#REF!</v>
      </c>
      <c r="G38" s="151" t="e">
        <f>G39</f>
        <v>#REF!</v>
      </c>
      <c r="H38" s="151" t="e">
        <f>H39</f>
        <v>#REF!</v>
      </c>
    </row>
    <row r="39" spans="1:8" s="2" customFormat="1" ht="12" customHeight="1">
      <c r="A39" s="9" t="s">
        <v>96</v>
      </c>
      <c r="B39" s="88" t="s">
        <v>424</v>
      </c>
      <c r="C39" s="88" t="s">
        <v>769</v>
      </c>
      <c r="D39" s="88" t="s">
        <v>456</v>
      </c>
      <c r="E39" s="300" t="s">
        <v>43</v>
      </c>
      <c r="F39" s="151" t="e">
        <f>#REF!</f>
        <v>#REF!</v>
      </c>
      <c r="G39" s="151" t="e">
        <f>#REF!</f>
        <v>#REF!</v>
      </c>
      <c r="H39" s="151" t="e">
        <f>#REF!</f>
        <v>#REF!</v>
      </c>
    </row>
    <row r="40" spans="1:8" s="2" customFormat="1" ht="15">
      <c r="A40" s="301" t="s">
        <v>142</v>
      </c>
      <c r="B40" s="135" t="s">
        <v>424</v>
      </c>
      <c r="C40" s="304" t="s">
        <v>428</v>
      </c>
      <c r="D40" s="134"/>
      <c r="E40" s="304"/>
      <c r="F40" s="163" t="e">
        <f>F42</f>
        <v>#REF!</v>
      </c>
      <c r="G40" s="163" t="e">
        <f>G42</f>
        <v>#REF!</v>
      </c>
      <c r="H40" s="163" t="e">
        <f>H42</f>
        <v>#REF!</v>
      </c>
    </row>
    <row r="41" spans="1:8" s="2" customFormat="1" ht="12.75">
      <c r="A41" s="299" t="s">
        <v>73</v>
      </c>
      <c r="B41" s="91" t="s">
        <v>424</v>
      </c>
      <c r="C41" s="91" t="s">
        <v>428</v>
      </c>
      <c r="D41" s="305" t="s">
        <v>457</v>
      </c>
      <c r="E41" s="305"/>
      <c r="F41" s="164" t="e">
        <f>F42</f>
        <v>#REF!</v>
      </c>
      <c r="G41" s="164" t="e">
        <f>G42</f>
        <v>#REF!</v>
      </c>
      <c r="H41" s="164" t="e">
        <f>H42</f>
        <v>#REF!</v>
      </c>
    </row>
    <row r="42" spans="1:8" s="2" customFormat="1" ht="12.75">
      <c r="A42" s="9" t="s">
        <v>356</v>
      </c>
      <c r="B42" s="10" t="s">
        <v>424</v>
      </c>
      <c r="C42" s="10" t="s">
        <v>428</v>
      </c>
      <c r="D42" s="34" t="s">
        <v>457</v>
      </c>
      <c r="E42" s="306" t="s">
        <v>45</v>
      </c>
      <c r="F42" s="151" t="e">
        <f>#REF!+#REF!</f>
        <v>#REF!</v>
      </c>
      <c r="G42" s="151" t="e">
        <f>#REF!+#REF!</f>
        <v>#REF!</v>
      </c>
      <c r="H42" s="151" t="e">
        <f>#REF!+#REF!</f>
        <v>#REF!</v>
      </c>
    </row>
    <row r="43" spans="1:8" s="2" customFormat="1" ht="15.75" customHeight="1">
      <c r="A43" s="301" t="s">
        <v>143</v>
      </c>
      <c r="B43" s="134" t="s">
        <v>424</v>
      </c>
      <c r="C43" s="235" t="s">
        <v>429</v>
      </c>
      <c r="D43" s="134"/>
      <c r="E43" s="235"/>
      <c r="F43" s="163" t="e">
        <f>F44+F53+F58+F63+F70</f>
        <v>#REF!</v>
      </c>
      <c r="G43" s="163" t="e">
        <f>G44+G53+G58+G63+G70</f>
        <v>#REF!</v>
      </c>
      <c r="H43" s="163" t="e">
        <f>H44+H53+H58+H63+H70</f>
        <v>#REF!</v>
      </c>
    </row>
    <row r="44" spans="1:8" s="2" customFormat="1" ht="12.75">
      <c r="A44" s="302" t="s">
        <v>170</v>
      </c>
      <c r="B44" s="87" t="s">
        <v>424</v>
      </c>
      <c r="C44" s="87" t="s">
        <v>429</v>
      </c>
      <c r="D44" s="298" t="s">
        <v>456</v>
      </c>
      <c r="E44" s="298"/>
      <c r="F44" s="164" t="e">
        <f>F45+F48+F51</f>
        <v>#REF!</v>
      </c>
      <c r="G44" s="164" t="e">
        <f>G45+G48+G51</f>
        <v>#REF!</v>
      </c>
      <c r="H44" s="164" t="e">
        <f>H45+H48+H51</f>
        <v>#REF!</v>
      </c>
    </row>
    <row r="45" spans="1:8" s="2" customFormat="1" ht="12.75">
      <c r="A45" s="9" t="s">
        <v>201</v>
      </c>
      <c r="B45" s="88" t="s">
        <v>424</v>
      </c>
      <c r="C45" s="88" t="s">
        <v>429</v>
      </c>
      <c r="D45" s="88" t="s">
        <v>456</v>
      </c>
      <c r="E45" s="300" t="s">
        <v>202</v>
      </c>
      <c r="F45" s="151" t="e">
        <f>F46+F47</f>
        <v>#REF!</v>
      </c>
      <c r="G45" s="151" t="e">
        <f>G46+G47</f>
        <v>#REF!</v>
      </c>
      <c r="H45" s="151" t="e">
        <f>H46+H47</f>
        <v>#REF!</v>
      </c>
    </row>
    <row r="46" spans="1:8" s="2" customFormat="1" ht="12.75">
      <c r="A46" s="9" t="s">
        <v>404</v>
      </c>
      <c r="B46" s="88" t="s">
        <v>424</v>
      </c>
      <c r="C46" s="88" t="s">
        <v>429</v>
      </c>
      <c r="D46" s="88" t="s">
        <v>456</v>
      </c>
      <c r="E46" s="300" t="s">
        <v>694</v>
      </c>
      <c r="F46" s="151" t="e">
        <f>#REF!+#REF!</f>
        <v>#REF!</v>
      </c>
      <c r="G46" s="151" t="e">
        <f>#REF!+#REF!</f>
        <v>#REF!</v>
      </c>
      <c r="H46" s="151" t="e">
        <f>#REF!+#REF!</f>
        <v>#REF!</v>
      </c>
    </row>
    <row r="47" spans="1:8" s="2" customFormat="1" ht="12.75">
      <c r="A47" s="9" t="s">
        <v>495</v>
      </c>
      <c r="B47" s="88" t="s">
        <v>424</v>
      </c>
      <c r="C47" s="88" t="s">
        <v>429</v>
      </c>
      <c r="D47" s="88" t="s">
        <v>456</v>
      </c>
      <c r="E47" s="300" t="s">
        <v>695</v>
      </c>
      <c r="F47" s="151" t="e">
        <f>#REF!</f>
        <v>#REF!</v>
      </c>
      <c r="G47" s="151" t="e">
        <f>#REF!</f>
        <v>#REF!</v>
      </c>
      <c r="H47" s="151" t="e">
        <f>#REF!</f>
        <v>#REF!</v>
      </c>
    </row>
    <row r="48" spans="1:8" s="2" customFormat="1" ht="12.75">
      <c r="A48" s="9" t="s">
        <v>313</v>
      </c>
      <c r="B48" s="88" t="s">
        <v>424</v>
      </c>
      <c r="C48" s="88" t="s">
        <v>429</v>
      </c>
      <c r="D48" s="88" t="s">
        <v>456</v>
      </c>
      <c r="E48" s="300" t="s">
        <v>572</v>
      </c>
      <c r="F48" s="151" t="e">
        <f>F49+F50</f>
        <v>#REF!</v>
      </c>
      <c r="G48" s="151" t="e">
        <f>G49+G50</f>
        <v>#REF!</v>
      </c>
      <c r="H48" s="151" t="e">
        <f>H49+H50</f>
        <v>#REF!</v>
      </c>
    </row>
    <row r="49" spans="1:8" s="2" customFormat="1" ht="12.75" customHeight="1">
      <c r="A49" s="9" t="s">
        <v>314</v>
      </c>
      <c r="B49" s="88" t="s">
        <v>424</v>
      </c>
      <c r="C49" s="88" t="s">
        <v>429</v>
      </c>
      <c r="D49" s="88" t="s">
        <v>456</v>
      </c>
      <c r="E49" s="300" t="s">
        <v>799</v>
      </c>
      <c r="F49" s="151" t="e">
        <f>#REF!</f>
        <v>#REF!</v>
      </c>
      <c r="G49" s="151" t="e">
        <f>#REF!</f>
        <v>#REF!</v>
      </c>
      <c r="H49" s="151" t="e">
        <f>#REF!</f>
        <v>#REF!</v>
      </c>
    </row>
    <row r="50" spans="1:8" s="2" customFormat="1" ht="12.75" customHeight="1">
      <c r="A50" s="9" t="s">
        <v>494</v>
      </c>
      <c r="B50" s="88" t="s">
        <v>424</v>
      </c>
      <c r="C50" s="88" t="s">
        <v>429</v>
      </c>
      <c r="D50" s="88" t="s">
        <v>456</v>
      </c>
      <c r="E50" s="300" t="s">
        <v>315</v>
      </c>
      <c r="F50" s="151">
        <v>31.1</v>
      </c>
      <c r="G50" s="151">
        <v>31.1</v>
      </c>
      <c r="H50" s="151">
        <v>31.1</v>
      </c>
    </row>
    <row r="51" spans="1:8" s="2" customFormat="1" ht="21.75" customHeight="1">
      <c r="A51" s="9" t="s">
        <v>710</v>
      </c>
      <c r="B51" s="88" t="s">
        <v>424</v>
      </c>
      <c r="C51" s="88" t="s">
        <v>429</v>
      </c>
      <c r="D51" s="88" t="s">
        <v>456</v>
      </c>
      <c r="E51" s="300" t="s">
        <v>332</v>
      </c>
      <c r="F51" s="151" t="e">
        <f>F52</f>
        <v>#REF!</v>
      </c>
      <c r="G51" s="151" t="e">
        <f>G52</f>
        <v>#REF!</v>
      </c>
      <c r="H51" s="151" t="e">
        <f>H52</f>
        <v>#REF!</v>
      </c>
    </row>
    <row r="52" spans="1:8" s="2" customFormat="1" ht="12.75" customHeight="1">
      <c r="A52" s="9" t="s">
        <v>44</v>
      </c>
      <c r="B52" s="88" t="s">
        <v>424</v>
      </c>
      <c r="C52" s="88" t="s">
        <v>429</v>
      </c>
      <c r="D52" s="88" t="s">
        <v>456</v>
      </c>
      <c r="E52" s="300" t="s">
        <v>43</v>
      </c>
      <c r="F52" s="151" t="e">
        <f>#REF!</f>
        <v>#REF!</v>
      </c>
      <c r="G52" s="151" t="e">
        <f>#REF!</f>
        <v>#REF!</v>
      </c>
      <c r="H52" s="151" t="e">
        <f>#REF!</f>
        <v>#REF!</v>
      </c>
    </row>
    <row r="53" spans="1:8" s="2" customFormat="1" ht="12.75">
      <c r="A53" s="302" t="s">
        <v>414</v>
      </c>
      <c r="B53" s="87" t="s">
        <v>424</v>
      </c>
      <c r="C53" s="87" t="s">
        <v>429</v>
      </c>
      <c r="D53" s="298" t="s">
        <v>406</v>
      </c>
      <c r="E53" s="298"/>
      <c r="F53" s="164" t="e">
        <f>F54+F56</f>
        <v>#REF!</v>
      </c>
      <c r="G53" s="164" t="e">
        <f>G54+G56</f>
        <v>#REF!</v>
      </c>
      <c r="H53" s="164" t="e">
        <f>H54+H56</f>
        <v>#REF!</v>
      </c>
    </row>
    <row r="54" spans="1:8" s="2" customFormat="1" ht="12.75">
      <c r="A54" s="9" t="s">
        <v>313</v>
      </c>
      <c r="B54" s="88" t="s">
        <v>424</v>
      </c>
      <c r="C54" s="88" t="s">
        <v>429</v>
      </c>
      <c r="D54" s="88" t="s">
        <v>406</v>
      </c>
      <c r="E54" s="300" t="s">
        <v>572</v>
      </c>
      <c r="F54" s="151" t="e">
        <f>F55</f>
        <v>#REF!</v>
      </c>
      <c r="G54" s="151" t="e">
        <f>G55</f>
        <v>#REF!</v>
      </c>
      <c r="H54" s="151" t="e">
        <f>H55</f>
        <v>#REF!</v>
      </c>
    </row>
    <row r="55" spans="1:8" s="2" customFormat="1" ht="12.75">
      <c r="A55" s="9" t="s">
        <v>494</v>
      </c>
      <c r="B55" s="88" t="s">
        <v>424</v>
      </c>
      <c r="C55" s="88" t="s">
        <v>429</v>
      </c>
      <c r="D55" s="88" t="s">
        <v>406</v>
      </c>
      <c r="E55" s="300" t="s">
        <v>315</v>
      </c>
      <c r="F55" s="151" t="e">
        <f>#REF!</f>
        <v>#REF!</v>
      </c>
      <c r="G55" s="151" t="e">
        <f>#REF!</f>
        <v>#REF!</v>
      </c>
      <c r="H55" s="151" t="e">
        <f>#REF!</f>
        <v>#REF!</v>
      </c>
    </row>
    <row r="56" spans="1:8" s="2" customFormat="1" ht="22.5">
      <c r="A56" s="9" t="s">
        <v>710</v>
      </c>
      <c r="B56" s="88" t="s">
        <v>424</v>
      </c>
      <c r="C56" s="88" t="s">
        <v>429</v>
      </c>
      <c r="D56" s="88" t="s">
        <v>406</v>
      </c>
      <c r="E56" s="300" t="s">
        <v>332</v>
      </c>
      <c r="F56" s="151" t="e">
        <f>F57</f>
        <v>#REF!</v>
      </c>
      <c r="G56" s="151" t="e">
        <f>G57</f>
        <v>#REF!</v>
      </c>
      <c r="H56" s="151" t="e">
        <f>H57</f>
        <v>#REF!</v>
      </c>
    </row>
    <row r="57" spans="1:8" s="2" customFormat="1" ht="12.75">
      <c r="A57" s="9" t="s">
        <v>96</v>
      </c>
      <c r="B57" s="88" t="s">
        <v>424</v>
      </c>
      <c r="C57" s="88" t="s">
        <v>429</v>
      </c>
      <c r="D57" s="88" t="s">
        <v>406</v>
      </c>
      <c r="E57" s="300" t="s">
        <v>709</v>
      </c>
      <c r="F57" s="151" t="e">
        <f>#REF!</f>
        <v>#REF!</v>
      </c>
      <c r="G57" s="151" t="e">
        <f>#REF!</f>
        <v>#REF!</v>
      </c>
      <c r="H57" s="151" t="e">
        <f>#REF!</f>
        <v>#REF!</v>
      </c>
    </row>
    <row r="58" spans="1:8" s="28" customFormat="1" ht="12">
      <c r="A58" s="307" t="s">
        <v>233</v>
      </c>
      <c r="B58" s="87" t="s">
        <v>424</v>
      </c>
      <c r="C58" s="87" t="s">
        <v>429</v>
      </c>
      <c r="D58" s="298" t="s">
        <v>231</v>
      </c>
      <c r="E58" s="298"/>
      <c r="F58" s="164" t="e">
        <f>F59+F61</f>
        <v>#REF!</v>
      </c>
      <c r="G58" s="164" t="e">
        <f>G59+G61</f>
        <v>#REF!</v>
      </c>
      <c r="H58" s="164" t="e">
        <f>H59+H61</f>
        <v>#REF!</v>
      </c>
    </row>
    <row r="59" spans="1:8" s="28" customFormat="1" ht="11.25">
      <c r="A59" s="9" t="s">
        <v>313</v>
      </c>
      <c r="B59" s="88" t="s">
        <v>424</v>
      </c>
      <c r="C59" s="88" t="s">
        <v>429</v>
      </c>
      <c r="D59" s="88" t="s">
        <v>231</v>
      </c>
      <c r="E59" s="300" t="s">
        <v>572</v>
      </c>
      <c r="F59" s="151" t="e">
        <f>F60</f>
        <v>#REF!</v>
      </c>
      <c r="G59" s="151" t="e">
        <f>G60</f>
        <v>#REF!</v>
      </c>
      <c r="H59" s="151" t="e">
        <f>H60</f>
        <v>#REF!</v>
      </c>
    </row>
    <row r="60" spans="1:8" s="28" customFormat="1" ht="11.25">
      <c r="A60" s="9" t="s">
        <v>494</v>
      </c>
      <c r="B60" s="88" t="s">
        <v>424</v>
      </c>
      <c r="C60" s="88" t="s">
        <v>429</v>
      </c>
      <c r="D60" s="88" t="s">
        <v>231</v>
      </c>
      <c r="E60" s="300" t="s">
        <v>315</v>
      </c>
      <c r="F60" s="151" t="e">
        <f>#REF!+#REF!</f>
        <v>#REF!</v>
      </c>
      <c r="G60" s="151" t="e">
        <f>#REF!+#REF!</f>
        <v>#REF!</v>
      </c>
      <c r="H60" s="151" t="e">
        <f>#REF!+#REF!</f>
        <v>#REF!</v>
      </c>
    </row>
    <row r="61" spans="1:8" s="28" customFormat="1" ht="22.5" customHeight="1">
      <c r="A61" s="9" t="s">
        <v>710</v>
      </c>
      <c r="B61" s="88" t="s">
        <v>424</v>
      </c>
      <c r="C61" s="88" t="s">
        <v>429</v>
      </c>
      <c r="D61" s="88" t="s">
        <v>231</v>
      </c>
      <c r="E61" s="300" t="s">
        <v>332</v>
      </c>
      <c r="F61" s="151" t="e">
        <f>F62</f>
        <v>#REF!</v>
      </c>
      <c r="G61" s="151" t="e">
        <f>G62</f>
        <v>#REF!</v>
      </c>
      <c r="H61" s="151" t="e">
        <f>H62</f>
        <v>#REF!</v>
      </c>
    </row>
    <row r="62" spans="1:8" s="28" customFormat="1" ht="12" customHeight="1">
      <c r="A62" s="9" t="s">
        <v>96</v>
      </c>
      <c r="B62" s="88" t="s">
        <v>424</v>
      </c>
      <c r="C62" s="88" t="s">
        <v>429</v>
      </c>
      <c r="D62" s="88" t="s">
        <v>231</v>
      </c>
      <c r="E62" s="300" t="s">
        <v>709</v>
      </c>
      <c r="F62" s="151" t="e">
        <f>#REF!+#REF!</f>
        <v>#REF!</v>
      </c>
      <c r="G62" s="151" t="e">
        <f>#REF!+#REF!</f>
        <v>#REF!</v>
      </c>
      <c r="H62" s="151" t="e">
        <f>#REF!+#REF!</f>
        <v>#REF!</v>
      </c>
    </row>
    <row r="63" spans="1:8" s="28" customFormat="1" ht="13.5" customHeight="1">
      <c r="A63" s="302" t="s">
        <v>771</v>
      </c>
      <c r="B63" s="87" t="s">
        <v>424</v>
      </c>
      <c r="C63" s="87" t="s">
        <v>429</v>
      </c>
      <c r="D63" s="87" t="s">
        <v>803</v>
      </c>
      <c r="E63" s="298"/>
      <c r="F63" s="164" t="e">
        <f>F64+F67</f>
        <v>#REF!</v>
      </c>
      <c r="G63" s="164" t="e">
        <f>G64+G67</f>
        <v>#REF!</v>
      </c>
      <c r="H63" s="164" t="e">
        <f>H64+H67</f>
        <v>#REF!</v>
      </c>
    </row>
    <row r="64" spans="1:8" s="28" customFormat="1" ht="12">
      <c r="A64" s="9" t="s">
        <v>808</v>
      </c>
      <c r="B64" s="88" t="s">
        <v>424</v>
      </c>
      <c r="C64" s="88" t="s">
        <v>429</v>
      </c>
      <c r="D64" s="88" t="s">
        <v>803</v>
      </c>
      <c r="E64" s="300" t="s">
        <v>629</v>
      </c>
      <c r="F64" s="236" t="e">
        <f>F65+F66</f>
        <v>#REF!</v>
      </c>
      <c r="G64" s="236" t="e">
        <f>G65+G66</f>
        <v>#REF!</v>
      </c>
      <c r="H64" s="236" t="e">
        <f>H65+H66</f>
        <v>#REF!</v>
      </c>
    </row>
    <row r="65" spans="1:8" s="28" customFormat="1" ht="12">
      <c r="A65" s="9" t="s">
        <v>404</v>
      </c>
      <c r="B65" s="88" t="s">
        <v>424</v>
      </c>
      <c r="C65" s="88" t="s">
        <v>429</v>
      </c>
      <c r="D65" s="88" t="s">
        <v>803</v>
      </c>
      <c r="E65" s="300" t="s">
        <v>656</v>
      </c>
      <c r="F65" s="236" t="e">
        <f>#REF!+#REF!</f>
        <v>#REF!</v>
      </c>
      <c r="G65" s="236" t="e">
        <f>#REF!+#REF!</f>
        <v>#REF!</v>
      </c>
      <c r="H65" s="236" t="e">
        <f>#REF!+#REF!</f>
        <v>#REF!</v>
      </c>
    </row>
    <row r="66" spans="1:8" s="28" customFormat="1" ht="12">
      <c r="A66" s="9" t="s">
        <v>495</v>
      </c>
      <c r="B66" s="88" t="s">
        <v>424</v>
      </c>
      <c r="C66" s="88" t="s">
        <v>429</v>
      </c>
      <c r="D66" s="88" t="s">
        <v>803</v>
      </c>
      <c r="E66" s="300" t="s">
        <v>628</v>
      </c>
      <c r="F66" s="236" t="e">
        <f>#REF!</f>
        <v>#REF!</v>
      </c>
      <c r="G66" s="236" t="e">
        <f>#REF!</f>
        <v>#REF!</v>
      </c>
      <c r="H66" s="236" t="e">
        <f>#REF!</f>
        <v>#REF!</v>
      </c>
    </row>
    <row r="67" spans="1:8" s="28" customFormat="1" ht="12">
      <c r="A67" s="9" t="s">
        <v>313</v>
      </c>
      <c r="B67" s="88" t="s">
        <v>424</v>
      </c>
      <c r="C67" s="88" t="s">
        <v>429</v>
      </c>
      <c r="D67" s="88" t="s">
        <v>803</v>
      </c>
      <c r="E67" s="300" t="s">
        <v>572</v>
      </c>
      <c r="F67" s="236" t="e">
        <f>F68+F69</f>
        <v>#REF!</v>
      </c>
      <c r="G67" s="236" t="e">
        <f>G68+G69</f>
        <v>#REF!</v>
      </c>
      <c r="H67" s="236" t="e">
        <f>H68+H69</f>
        <v>#REF!</v>
      </c>
    </row>
    <row r="68" spans="1:8" s="28" customFormat="1" ht="22.5">
      <c r="A68" s="9" t="s">
        <v>314</v>
      </c>
      <c r="B68" s="88" t="s">
        <v>424</v>
      </c>
      <c r="C68" s="88" t="s">
        <v>429</v>
      </c>
      <c r="D68" s="88" t="s">
        <v>803</v>
      </c>
      <c r="E68" s="300" t="s">
        <v>799</v>
      </c>
      <c r="F68" s="236" t="e">
        <f>#REF!</f>
        <v>#REF!</v>
      </c>
      <c r="G68" s="236" t="e">
        <f>#REF!</f>
        <v>#REF!</v>
      </c>
      <c r="H68" s="236" t="e">
        <f>#REF!</f>
        <v>#REF!</v>
      </c>
    </row>
    <row r="69" spans="1:8" s="28" customFormat="1" ht="11.25">
      <c r="A69" s="9" t="s">
        <v>494</v>
      </c>
      <c r="B69" s="88" t="s">
        <v>424</v>
      </c>
      <c r="C69" s="88" t="s">
        <v>429</v>
      </c>
      <c r="D69" s="88" t="s">
        <v>803</v>
      </c>
      <c r="E69" s="300" t="s">
        <v>315</v>
      </c>
      <c r="F69" s="151" t="e">
        <f>#REF!+#REF!+#REF!+#REF!+#REF!</f>
        <v>#REF!</v>
      </c>
      <c r="G69" s="151" t="e">
        <f>#REF!+#REF!+#REF!+#REF!+#REF!</f>
        <v>#REF!</v>
      </c>
      <c r="H69" s="151" t="e">
        <f>#REF!+#REF!+#REF!+#REF!+#REF!</f>
        <v>#REF!</v>
      </c>
    </row>
    <row r="70" spans="1:8" s="28" customFormat="1" ht="12">
      <c r="A70" s="307" t="s">
        <v>191</v>
      </c>
      <c r="B70" s="87" t="s">
        <v>424</v>
      </c>
      <c r="C70" s="87" t="s">
        <v>429</v>
      </c>
      <c r="D70" s="298" t="s">
        <v>571</v>
      </c>
      <c r="E70" s="311"/>
      <c r="F70" s="180" t="e">
        <f aca="true" t="shared" si="1" ref="F70:H71">F71</f>
        <v>#REF!</v>
      </c>
      <c r="G70" s="180" t="e">
        <f t="shared" si="1"/>
        <v>#REF!</v>
      </c>
      <c r="H70" s="180" t="e">
        <f t="shared" si="1"/>
        <v>#REF!</v>
      </c>
    </row>
    <row r="71" spans="1:8" s="28" customFormat="1" ht="11.25">
      <c r="A71" s="9" t="s">
        <v>313</v>
      </c>
      <c r="B71" s="88" t="s">
        <v>424</v>
      </c>
      <c r="C71" s="88" t="s">
        <v>429</v>
      </c>
      <c r="D71" s="88" t="s">
        <v>571</v>
      </c>
      <c r="E71" s="300" t="s">
        <v>572</v>
      </c>
      <c r="F71" s="151" t="e">
        <f t="shared" si="1"/>
        <v>#REF!</v>
      </c>
      <c r="G71" s="151" t="e">
        <f t="shared" si="1"/>
        <v>#REF!</v>
      </c>
      <c r="H71" s="151" t="e">
        <f t="shared" si="1"/>
        <v>#REF!</v>
      </c>
    </row>
    <row r="72" spans="1:8" s="28" customFormat="1" ht="11.25">
      <c r="A72" s="9" t="s">
        <v>494</v>
      </c>
      <c r="B72" s="88" t="s">
        <v>424</v>
      </c>
      <c r="C72" s="88" t="s">
        <v>429</v>
      </c>
      <c r="D72" s="88" t="s">
        <v>571</v>
      </c>
      <c r="E72" s="300" t="s">
        <v>315</v>
      </c>
      <c r="F72" s="151" t="e">
        <f>#REF!</f>
        <v>#REF!</v>
      </c>
      <c r="G72" s="151" t="e">
        <f>#REF!</f>
        <v>#REF!</v>
      </c>
      <c r="H72" s="151" t="e">
        <f>#REF!</f>
        <v>#REF!</v>
      </c>
    </row>
    <row r="73" spans="1:8" s="2" customFormat="1" ht="31.5">
      <c r="A73" s="144" t="s">
        <v>580</v>
      </c>
      <c r="B73" s="145" t="s">
        <v>426</v>
      </c>
      <c r="C73" s="145"/>
      <c r="D73" s="145"/>
      <c r="E73" s="145"/>
      <c r="F73" s="166" t="e">
        <f>F74</f>
        <v>#REF!</v>
      </c>
      <c r="G73" s="166" t="e">
        <f>G74</f>
        <v>#REF!</v>
      </c>
      <c r="H73" s="166" t="e">
        <f>H74</f>
        <v>#REF!</v>
      </c>
    </row>
    <row r="74" spans="1:8" s="2" customFormat="1" ht="30" customHeight="1">
      <c r="A74" s="308" t="s">
        <v>124</v>
      </c>
      <c r="B74" s="134" t="s">
        <v>426</v>
      </c>
      <c r="C74" s="235" t="s">
        <v>430</v>
      </c>
      <c r="D74" s="134"/>
      <c r="E74" s="235"/>
      <c r="F74" s="163" t="e">
        <f>F75+F80+F83</f>
        <v>#REF!</v>
      </c>
      <c r="G74" s="163" t="e">
        <f>G75+G80+G83</f>
        <v>#REF!</v>
      </c>
      <c r="H74" s="163" t="e">
        <f>H75+H80+H83</f>
        <v>#REF!</v>
      </c>
    </row>
    <row r="75" spans="1:8" s="2" customFormat="1" ht="25.5" customHeight="1">
      <c r="A75" s="307" t="s">
        <v>459</v>
      </c>
      <c r="B75" s="87" t="s">
        <v>426</v>
      </c>
      <c r="C75" s="87" t="s">
        <v>430</v>
      </c>
      <c r="D75" s="298" t="s">
        <v>458</v>
      </c>
      <c r="E75" s="298"/>
      <c r="F75" s="164" t="e">
        <f>F76+F78</f>
        <v>#REF!</v>
      </c>
      <c r="G75" s="164" t="e">
        <f>G76+G78</f>
        <v>#REF!</v>
      </c>
      <c r="H75" s="164" t="e">
        <f>H76+H78</f>
        <v>#REF!</v>
      </c>
    </row>
    <row r="76" spans="1:8" s="2" customFormat="1" ht="12.75" customHeight="1">
      <c r="A76" s="9" t="s">
        <v>808</v>
      </c>
      <c r="B76" s="88" t="s">
        <v>426</v>
      </c>
      <c r="C76" s="88" t="s">
        <v>430</v>
      </c>
      <c r="D76" s="88" t="s">
        <v>458</v>
      </c>
      <c r="E76" s="300" t="s">
        <v>629</v>
      </c>
      <c r="F76" s="151" t="e">
        <f>F77</f>
        <v>#REF!</v>
      </c>
      <c r="G76" s="151" t="e">
        <f>G77</f>
        <v>#REF!</v>
      </c>
      <c r="H76" s="151" t="e">
        <f>H77</f>
        <v>#REF!</v>
      </c>
    </row>
    <row r="77" spans="1:8" s="2" customFormat="1" ht="13.5" customHeight="1">
      <c r="A77" s="9" t="s">
        <v>404</v>
      </c>
      <c r="B77" s="88" t="s">
        <v>426</v>
      </c>
      <c r="C77" s="88" t="s">
        <v>430</v>
      </c>
      <c r="D77" s="88" t="s">
        <v>458</v>
      </c>
      <c r="E77" s="300" t="s">
        <v>656</v>
      </c>
      <c r="F77" s="151" t="e">
        <f>#REF!+#REF!</f>
        <v>#REF!</v>
      </c>
      <c r="G77" s="151" t="e">
        <f>#REF!+#REF!</f>
        <v>#REF!</v>
      </c>
      <c r="H77" s="151" t="e">
        <f>#REF!+#REF!</f>
        <v>#REF!</v>
      </c>
    </row>
    <row r="78" spans="1:8" s="2" customFormat="1" ht="12.75" customHeight="1">
      <c r="A78" s="9" t="s">
        <v>313</v>
      </c>
      <c r="B78" s="88" t="s">
        <v>426</v>
      </c>
      <c r="C78" s="88" t="s">
        <v>430</v>
      </c>
      <c r="D78" s="88" t="s">
        <v>458</v>
      </c>
      <c r="E78" s="300" t="s">
        <v>572</v>
      </c>
      <c r="F78" s="151" t="e">
        <f>F79</f>
        <v>#REF!</v>
      </c>
      <c r="G78" s="151" t="e">
        <f>G79</f>
        <v>#REF!</v>
      </c>
      <c r="H78" s="151" t="e">
        <f>H79</f>
        <v>#REF!</v>
      </c>
    </row>
    <row r="79" spans="1:8" s="2" customFormat="1" ht="12.75" customHeight="1">
      <c r="A79" s="9" t="s">
        <v>494</v>
      </c>
      <c r="B79" s="88" t="s">
        <v>426</v>
      </c>
      <c r="C79" s="88" t="s">
        <v>430</v>
      </c>
      <c r="D79" s="88" t="s">
        <v>458</v>
      </c>
      <c r="E79" s="300" t="s">
        <v>315</v>
      </c>
      <c r="F79" s="151" t="e">
        <f>#REF!+#REF!+#REF!</f>
        <v>#REF!</v>
      </c>
      <c r="G79" s="151" t="e">
        <f>#REF!+#REF!+#REF!</f>
        <v>#REF!</v>
      </c>
      <c r="H79" s="151" t="e">
        <f>#REF!+#REF!+#REF!</f>
        <v>#REF!</v>
      </c>
    </row>
    <row r="80" spans="1:8" s="2" customFormat="1" ht="25.5" customHeight="1">
      <c r="A80" s="309" t="s">
        <v>272</v>
      </c>
      <c r="B80" s="87" t="s">
        <v>426</v>
      </c>
      <c r="C80" s="87" t="s">
        <v>430</v>
      </c>
      <c r="D80" s="298" t="s">
        <v>271</v>
      </c>
      <c r="E80" s="298"/>
      <c r="F80" s="180" t="e">
        <f aca="true" t="shared" si="2" ref="F80:H81">F81</f>
        <v>#REF!</v>
      </c>
      <c r="G80" s="180" t="e">
        <f t="shared" si="2"/>
        <v>#REF!</v>
      </c>
      <c r="H80" s="180" t="e">
        <f t="shared" si="2"/>
        <v>#REF!</v>
      </c>
    </row>
    <row r="81" spans="1:8" s="2" customFormat="1" ht="12" customHeight="1">
      <c r="A81" s="9" t="s">
        <v>313</v>
      </c>
      <c r="B81" s="88" t="s">
        <v>426</v>
      </c>
      <c r="C81" s="88" t="s">
        <v>430</v>
      </c>
      <c r="D81" s="88" t="s">
        <v>271</v>
      </c>
      <c r="E81" s="300" t="s">
        <v>572</v>
      </c>
      <c r="F81" s="151" t="e">
        <f t="shared" si="2"/>
        <v>#REF!</v>
      </c>
      <c r="G81" s="151" t="e">
        <f t="shared" si="2"/>
        <v>#REF!</v>
      </c>
      <c r="H81" s="151" t="e">
        <f t="shared" si="2"/>
        <v>#REF!</v>
      </c>
    </row>
    <row r="82" spans="1:8" s="2" customFormat="1" ht="12.75" customHeight="1">
      <c r="A82" s="9" t="s">
        <v>494</v>
      </c>
      <c r="B82" s="88" t="s">
        <v>426</v>
      </c>
      <c r="C82" s="88" t="s">
        <v>430</v>
      </c>
      <c r="D82" s="88" t="s">
        <v>271</v>
      </c>
      <c r="E82" s="300" t="s">
        <v>315</v>
      </c>
      <c r="F82" s="151" t="e">
        <f>#REF!</f>
        <v>#REF!</v>
      </c>
      <c r="G82" s="151" t="e">
        <f>#REF!</f>
        <v>#REF!</v>
      </c>
      <c r="H82" s="151" t="e">
        <f>#REF!</f>
        <v>#REF!</v>
      </c>
    </row>
    <row r="83" spans="1:8" s="2" customFormat="1" ht="25.5" customHeight="1">
      <c r="A83" s="309" t="s">
        <v>612</v>
      </c>
      <c r="B83" s="87" t="s">
        <v>426</v>
      </c>
      <c r="C83" s="87" t="s">
        <v>430</v>
      </c>
      <c r="D83" s="298" t="s">
        <v>72</v>
      </c>
      <c r="E83" s="298"/>
      <c r="F83" s="180" t="e">
        <f aca="true" t="shared" si="3" ref="F83:H84">F84</f>
        <v>#REF!</v>
      </c>
      <c r="G83" s="180" t="e">
        <f t="shared" si="3"/>
        <v>#REF!</v>
      </c>
      <c r="H83" s="180" t="e">
        <f t="shared" si="3"/>
        <v>#REF!</v>
      </c>
    </row>
    <row r="84" spans="1:8" s="2" customFormat="1" ht="12.75" customHeight="1">
      <c r="A84" s="9" t="s">
        <v>313</v>
      </c>
      <c r="B84" s="88" t="s">
        <v>426</v>
      </c>
      <c r="C84" s="88" t="s">
        <v>430</v>
      </c>
      <c r="D84" s="88" t="s">
        <v>72</v>
      </c>
      <c r="E84" s="300" t="s">
        <v>572</v>
      </c>
      <c r="F84" s="151" t="e">
        <f t="shared" si="3"/>
        <v>#REF!</v>
      </c>
      <c r="G84" s="151" t="e">
        <f t="shared" si="3"/>
        <v>#REF!</v>
      </c>
      <c r="H84" s="151" t="e">
        <f t="shared" si="3"/>
        <v>#REF!</v>
      </c>
    </row>
    <row r="85" spans="1:8" s="2" customFormat="1" ht="12" customHeight="1">
      <c r="A85" s="9" t="s">
        <v>494</v>
      </c>
      <c r="B85" s="88" t="s">
        <v>426</v>
      </c>
      <c r="C85" s="88" t="s">
        <v>430</v>
      </c>
      <c r="D85" s="88" t="s">
        <v>72</v>
      </c>
      <c r="E85" s="300" t="s">
        <v>315</v>
      </c>
      <c r="F85" s="151" t="e">
        <f>#REF!</f>
        <v>#REF!</v>
      </c>
      <c r="G85" s="151" t="e">
        <f>#REF!</f>
        <v>#REF!</v>
      </c>
      <c r="H85" s="151" t="e">
        <f>#REF!</f>
        <v>#REF!</v>
      </c>
    </row>
    <row r="86" spans="1:8" s="29" customFormat="1" ht="15.75">
      <c r="A86" s="144" t="s">
        <v>213</v>
      </c>
      <c r="B86" s="145" t="s">
        <v>427</v>
      </c>
      <c r="C86" s="145"/>
      <c r="D86" s="145"/>
      <c r="E86" s="145"/>
      <c r="F86" s="166" t="e">
        <f>F87+F94</f>
        <v>#REF!</v>
      </c>
      <c r="G86" s="166" t="e">
        <f>G87+G94</f>
        <v>#REF!</v>
      </c>
      <c r="H86" s="166" t="e">
        <f>H87+H94</f>
        <v>#REF!</v>
      </c>
    </row>
    <row r="87" spans="1:8" ht="13.5" customHeight="1">
      <c r="A87" s="297" t="s">
        <v>146</v>
      </c>
      <c r="B87" s="135" t="s">
        <v>427</v>
      </c>
      <c r="C87" s="304" t="s">
        <v>431</v>
      </c>
      <c r="D87" s="134"/>
      <c r="E87" s="304"/>
      <c r="F87" s="163" t="e">
        <f>F88+F91</f>
        <v>#REF!</v>
      </c>
      <c r="G87" s="163" t="e">
        <f>G88+G91</f>
        <v>#REF!</v>
      </c>
      <c r="H87" s="163" t="e">
        <f>H88+H91</f>
        <v>#REF!</v>
      </c>
    </row>
    <row r="88" spans="1:8" ht="13.5" customHeight="1">
      <c r="A88" s="46" t="s">
        <v>311</v>
      </c>
      <c r="B88" s="90" t="s">
        <v>427</v>
      </c>
      <c r="C88" s="90" t="s">
        <v>431</v>
      </c>
      <c r="D88" s="45" t="s">
        <v>186</v>
      </c>
      <c r="E88" s="45"/>
      <c r="F88" s="165" t="e">
        <f aca="true" t="shared" si="4" ref="F88:H89">F89</f>
        <v>#REF!</v>
      </c>
      <c r="G88" s="165" t="e">
        <f t="shared" si="4"/>
        <v>#REF!</v>
      </c>
      <c r="H88" s="165" t="e">
        <f t="shared" si="4"/>
        <v>#REF!</v>
      </c>
    </row>
    <row r="89" spans="1:8" ht="12.75">
      <c r="A89" s="11" t="s">
        <v>543</v>
      </c>
      <c r="B89" s="10" t="s">
        <v>427</v>
      </c>
      <c r="C89" s="10" t="s">
        <v>431</v>
      </c>
      <c r="D89" s="10" t="s">
        <v>186</v>
      </c>
      <c r="E89" s="306" t="s">
        <v>542</v>
      </c>
      <c r="F89" s="151" t="e">
        <f t="shared" si="4"/>
        <v>#REF!</v>
      </c>
      <c r="G89" s="151" t="e">
        <f t="shared" si="4"/>
        <v>#REF!</v>
      </c>
      <c r="H89" s="151" t="e">
        <f t="shared" si="4"/>
        <v>#REF!</v>
      </c>
    </row>
    <row r="90" spans="1:8" ht="24" customHeight="1">
      <c r="A90" s="11" t="s">
        <v>95</v>
      </c>
      <c r="B90" s="10" t="s">
        <v>427</v>
      </c>
      <c r="C90" s="10" t="s">
        <v>431</v>
      </c>
      <c r="D90" s="10" t="s">
        <v>186</v>
      </c>
      <c r="E90" s="306" t="s">
        <v>505</v>
      </c>
      <c r="F90" s="151" t="e">
        <f>#REF!</f>
        <v>#REF!</v>
      </c>
      <c r="G90" s="151" t="e">
        <f>#REF!</f>
        <v>#REF!</v>
      </c>
      <c r="H90" s="151" t="e">
        <f>#REF!</f>
        <v>#REF!</v>
      </c>
    </row>
    <row r="91" spans="1:8" ht="14.25" customHeight="1">
      <c r="A91" s="46" t="s">
        <v>235</v>
      </c>
      <c r="B91" s="90" t="s">
        <v>427</v>
      </c>
      <c r="C91" s="90" t="s">
        <v>431</v>
      </c>
      <c r="D91" s="45" t="s">
        <v>234</v>
      </c>
      <c r="E91" s="45"/>
      <c r="F91" s="165" t="e">
        <f aca="true" t="shared" si="5" ref="F91:H92">F92</f>
        <v>#REF!</v>
      </c>
      <c r="G91" s="165" t="e">
        <f t="shared" si="5"/>
        <v>#REF!</v>
      </c>
      <c r="H91" s="165" t="e">
        <f t="shared" si="5"/>
        <v>#REF!</v>
      </c>
    </row>
    <row r="92" spans="1:8" ht="12" customHeight="1">
      <c r="A92" s="11" t="s">
        <v>543</v>
      </c>
      <c r="B92" s="10" t="s">
        <v>427</v>
      </c>
      <c r="C92" s="10" t="s">
        <v>431</v>
      </c>
      <c r="D92" s="10" t="s">
        <v>234</v>
      </c>
      <c r="E92" s="306" t="s">
        <v>542</v>
      </c>
      <c r="F92" s="151" t="e">
        <f t="shared" si="5"/>
        <v>#REF!</v>
      </c>
      <c r="G92" s="151" t="e">
        <f t="shared" si="5"/>
        <v>#REF!</v>
      </c>
      <c r="H92" s="151" t="e">
        <f t="shared" si="5"/>
        <v>#REF!</v>
      </c>
    </row>
    <row r="93" spans="1:8" ht="24.75" customHeight="1">
      <c r="A93" s="11" t="s">
        <v>95</v>
      </c>
      <c r="B93" s="10" t="s">
        <v>427</v>
      </c>
      <c r="C93" s="10" t="s">
        <v>431</v>
      </c>
      <c r="D93" s="10" t="s">
        <v>234</v>
      </c>
      <c r="E93" s="306" t="s">
        <v>505</v>
      </c>
      <c r="F93" s="151" t="e">
        <f>#REF!</f>
        <v>#REF!</v>
      </c>
      <c r="G93" s="151" t="e">
        <f>#REF!</f>
        <v>#REF!</v>
      </c>
      <c r="H93" s="151" t="e">
        <f>#REF!</f>
        <v>#REF!</v>
      </c>
    </row>
    <row r="94" spans="1:8" ht="14.25" customHeight="1">
      <c r="A94" s="297" t="s">
        <v>595</v>
      </c>
      <c r="B94" s="134" t="s">
        <v>427</v>
      </c>
      <c r="C94" s="235" t="s">
        <v>261</v>
      </c>
      <c r="D94" s="134"/>
      <c r="E94" s="235"/>
      <c r="F94" s="163" t="e">
        <f aca="true" t="shared" si="6" ref="F94:H95">F95</f>
        <v>#REF!</v>
      </c>
      <c r="G94" s="163" t="e">
        <f t="shared" si="6"/>
        <v>#REF!</v>
      </c>
      <c r="H94" s="163" t="e">
        <f t="shared" si="6"/>
        <v>#REF!</v>
      </c>
    </row>
    <row r="95" spans="1:8" ht="12.75" customHeight="1">
      <c r="A95" s="307" t="s">
        <v>191</v>
      </c>
      <c r="B95" s="87" t="s">
        <v>427</v>
      </c>
      <c r="C95" s="87" t="s">
        <v>261</v>
      </c>
      <c r="D95" s="298" t="s">
        <v>571</v>
      </c>
      <c r="E95" s="311"/>
      <c r="F95" s="165" t="e">
        <f t="shared" si="6"/>
        <v>#REF!</v>
      </c>
      <c r="G95" s="165" t="e">
        <f t="shared" si="6"/>
        <v>#REF!</v>
      </c>
      <c r="H95" s="165" t="e">
        <f t="shared" si="6"/>
        <v>#REF!</v>
      </c>
    </row>
    <row r="96" spans="1:8" ht="12.75" customHeight="1">
      <c r="A96" s="9" t="s">
        <v>455</v>
      </c>
      <c r="B96" s="88" t="s">
        <v>427</v>
      </c>
      <c r="C96" s="88" t="s">
        <v>261</v>
      </c>
      <c r="D96" s="88" t="s">
        <v>571</v>
      </c>
      <c r="E96" s="300" t="s">
        <v>123</v>
      </c>
      <c r="F96" s="236" t="e">
        <f>#REF!</f>
        <v>#REF!</v>
      </c>
      <c r="G96" s="236" t="e">
        <f>#REF!</f>
        <v>#REF!</v>
      </c>
      <c r="H96" s="236" t="e">
        <f>#REF!</f>
        <v>#REF!</v>
      </c>
    </row>
    <row r="97" spans="1:8" s="30" customFormat="1" ht="15.75" customHeight="1">
      <c r="A97" s="144" t="s">
        <v>258</v>
      </c>
      <c r="B97" s="145" t="s">
        <v>432</v>
      </c>
      <c r="C97" s="145"/>
      <c r="D97" s="145"/>
      <c r="E97" s="145"/>
      <c r="F97" s="160" t="e">
        <f>F98+F103+F110</f>
        <v>#REF!</v>
      </c>
      <c r="G97" s="160" t="e">
        <f>G98+G103+G110</f>
        <v>#REF!</v>
      </c>
      <c r="H97" s="160" t="e">
        <f>H98+H103+H110</f>
        <v>#REF!</v>
      </c>
    </row>
    <row r="98" spans="1:8" s="2" customFormat="1" ht="15">
      <c r="A98" s="297" t="s">
        <v>148</v>
      </c>
      <c r="B98" s="134" t="s">
        <v>432</v>
      </c>
      <c r="C98" s="235" t="s">
        <v>424</v>
      </c>
      <c r="D98" s="134"/>
      <c r="E98" s="235"/>
      <c r="F98" s="161" t="e">
        <f>F99</f>
        <v>#REF!</v>
      </c>
      <c r="G98" s="161" t="e">
        <f>G99</f>
        <v>#REF!</v>
      </c>
      <c r="H98" s="161" t="e">
        <f>H99</f>
        <v>#REF!</v>
      </c>
    </row>
    <row r="99" spans="1:8" s="2" customFormat="1" ht="12.75">
      <c r="A99" s="115" t="s">
        <v>191</v>
      </c>
      <c r="B99" s="310" t="s">
        <v>432</v>
      </c>
      <c r="C99" s="310" t="s">
        <v>424</v>
      </c>
      <c r="D99" s="311" t="s">
        <v>571</v>
      </c>
      <c r="E99" s="198"/>
      <c r="F99" s="314" t="e">
        <f>F100+F102</f>
        <v>#REF!</v>
      </c>
      <c r="G99" s="314" t="e">
        <f>G100+G102</f>
        <v>#REF!</v>
      </c>
      <c r="H99" s="314" t="e">
        <f>H100+H102</f>
        <v>#REF!</v>
      </c>
    </row>
    <row r="100" spans="1:8" s="2" customFormat="1" ht="12.75" customHeight="1">
      <c r="A100" s="9" t="s">
        <v>313</v>
      </c>
      <c r="B100" s="88" t="s">
        <v>426</v>
      </c>
      <c r="C100" s="88" t="s">
        <v>430</v>
      </c>
      <c r="D100" s="88" t="s">
        <v>72</v>
      </c>
      <c r="E100" s="300" t="s">
        <v>572</v>
      </c>
      <c r="F100" s="151" t="e">
        <f>F101</f>
        <v>#REF!</v>
      </c>
      <c r="G100" s="151" t="e">
        <f>G101</f>
        <v>#REF!</v>
      </c>
      <c r="H100" s="151" t="e">
        <f>H101</f>
        <v>#REF!</v>
      </c>
    </row>
    <row r="101" spans="1:8" s="2" customFormat="1" ht="12.75">
      <c r="A101" s="9" t="s">
        <v>494</v>
      </c>
      <c r="B101" s="88" t="s">
        <v>426</v>
      </c>
      <c r="C101" s="88" t="s">
        <v>430</v>
      </c>
      <c r="D101" s="88" t="s">
        <v>72</v>
      </c>
      <c r="E101" s="300" t="s">
        <v>315</v>
      </c>
      <c r="F101" s="151" t="e">
        <f>#REF!+#REF!+#REF!</f>
        <v>#REF!</v>
      </c>
      <c r="G101" s="151" t="e">
        <f>#REF!+#REF!+#REF!</f>
        <v>#REF!</v>
      </c>
      <c r="H101" s="151" t="e">
        <f>#REF!+#REF!+#REF!</f>
        <v>#REF!</v>
      </c>
    </row>
    <row r="102" spans="1:8" s="2" customFormat="1" ht="12.75">
      <c r="A102" s="11" t="s">
        <v>586</v>
      </c>
      <c r="B102" s="88" t="s">
        <v>432</v>
      </c>
      <c r="C102" s="88" t="s">
        <v>424</v>
      </c>
      <c r="D102" s="88" t="s">
        <v>571</v>
      </c>
      <c r="E102" s="300" t="s">
        <v>345</v>
      </c>
      <c r="F102" s="151" t="e">
        <f>#REF!+#REF!+#REF!</f>
        <v>#REF!</v>
      </c>
      <c r="G102" s="151" t="e">
        <f>#REF!+#REF!+#REF!</f>
        <v>#REF!</v>
      </c>
      <c r="H102" s="151" t="e">
        <f>#REF!+#REF!+#REF!</f>
        <v>#REF!</v>
      </c>
    </row>
    <row r="103" spans="1:8" s="2" customFormat="1" ht="14.25" customHeight="1">
      <c r="A103" s="297" t="s">
        <v>372</v>
      </c>
      <c r="B103" s="134" t="s">
        <v>432</v>
      </c>
      <c r="C103" s="235" t="s">
        <v>425</v>
      </c>
      <c r="D103" s="134"/>
      <c r="E103" s="235"/>
      <c r="F103" s="161" t="e">
        <f>F104+F108</f>
        <v>#REF!</v>
      </c>
      <c r="G103" s="161" t="e">
        <f>G104+G108</f>
        <v>#REF!</v>
      </c>
      <c r="H103" s="161" t="e">
        <f>H104+H108</f>
        <v>#REF!</v>
      </c>
    </row>
    <row r="104" spans="1:8" s="2" customFormat="1" ht="13.5" customHeight="1">
      <c r="A104" s="46" t="s">
        <v>227</v>
      </c>
      <c r="B104" s="92" t="s">
        <v>432</v>
      </c>
      <c r="C104" s="92" t="s">
        <v>425</v>
      </c>
      <c r="D104" s="312" t="s">
        <v>729</v>
      </c>
      <c r="E104" s="312"/>
      <c r="F104" s="167" t="e">
        <f>F105+F107</f>
        <v>#REF!</v>
      </c>
      <c r="G104" s="167" t="e">
        <f>G105+G107</f>
        <v>#REF!</v>
      </c>
      <c r="H104" s="167" t="e">
        <f>H105+H107</f>
        <v>#REF!</v>
      </c>
    </row>
    <row r="105" spans="1:8" s="2" customFormat="1" ht="14.25" customHeight="1">
      <c r="A105" s="11" t="s">
        <v>543</v>
      </c>
      <c r="B105" s="88" t="s">
        <v>432</v>
      </c>
      <c r="C105" s="88" t="s">
        <v>425</v>
      </c>
      <c r="D105" s="88" t="s">
        <v>729</v>
      </c>
      <c r="E105" s="300" t="s">
        <v>542</v>
      </c>
      <c r="F105" s="150" t="e">
        <f>F106</f>
        <v>#REF!</v>
      </c>
      <c r="G105" s="150" t="e">
        <f>G106</f>
        <v>#REF!</v>
      </c>
      <c r="H105" s="150" t="e">
        <f>H106</f>
        <v>#REF!</v>
      </c>
    </row>
    <row r="106" spans="1:8" s="2" customFormat="1" ht="14.25" customHeight="1">
      <c r="A106" s="11" t="s">
        <v>95</v>
      </c>
      <c r="B106" s="88" t="s">
        <v>432</v>
      </c>
      <c r="C106" s="88" t="s">
        <v>425</v>
      </c>
      <c r="D106" s="88" t="s">
        <v>729</v>
      </c>
      <c r="E106" s="300" t="s">
        <v>505</v>
      </c>
      <c r="F106" s="150" t="e">
        <f>#REF!</f>
        <v>#REF!</v>
      </c>
      <c r="G106" s="150" t="e">
        <f>#REF!</f>
        <v>#REF!</v>
      </c>
      <c r="H106" s="150" t="e">
        <f>#REF!</f>
        <v>#REF!</v>
      </c>
    </row>
    <row r="107" spans="1:8" s="2" customFormat="1" ht="15" customHeight="1">
      <c r="A107" s="9" t="s">
        <v>455</v>
      </c>
      <c r="B107" s="88" t="s">
        <v>432</v>
      </c>
      <c r="C107" s="88" t="s">
        <v>425</v>
      </c>
      <c r="D107" s="88" t="s">
        <v>729</v>
      </c>
      <c r="E107" s="300" t="s">
        <v>123</v>
      </c>
      <c r="F107" s="150" t="e">
        <f>#REF!+#REF!</f>
        <v>#REF!</v>
      </c>
      <c r="G107" s="150" t="e">
        <f>#REF!+#REF!</f>
        <v>#REF!</v>
      </c>
      <c r="H107" s="150" t="e">
        <f>#REF!+#REF!</f>
        <v>#REF!</v>
      </c>
    </row>
    <row r="108" spans="1:8" s="2" customFormat="1" ht="12.75">
      <c r="A108" s="115" t="s">
        <v>191</v>
      </c>
      <c r="B108" s="310" t="s">
        <v>432</v>
      </c>
      <c r="C108" s="310" t="s">
        <v>425</v>
      </c>
      <c r="D108" s="311" t="s">
        <v>571</v>
      </c>
      <c r="E108" s="311"/>
      <c r="F108" s="313" t="e">
        <f>F109</f>
        <v>#REF!</v>
      </c>
      <c r="G108" s="313" t="e">
        <f>G109</f>
        <v>#REF!</v>
      </c>
      <c r="H108" s="313" t="e">
        <f>H109</f>
        <v>#REF!</v>
      </c>
    </row>
    <row r="109" spans="1:8" s="2" customFormat="1" ht="12.75">
      <c r="A109" s="9" t="s">
        <v>455</v>
      </c>
      <c r="B109" s="88" t="s">
        <v>432</v>
      </c>
      <c r="C109" s="88" t="s">
        <v>425</v>
      </c>
      <c r="D109" s="88" t="s">
        <v>571</v>
      </c>
      <c r="E109" s="300" t="s">
        <v>123</v>
      </c>
      <c r="F109" s="151" t="e">
        <f>#REF!+#REF!</f>
        <v>#REF!</v>
      </c>
      <c r="G109" s="151" t="e">
        <f>#REF!+#REF!</f>
        <v>#REF!</v>
      </c>
      <c r="H109" s="151" t="e">
        <f>#REF!+#REF!</f>
        <v>#REF!</v>
      </c>
    </row>
    <row r="110" spans="1:8" s="2" customFormat="1" ht="15.75" customHeight="1">
      <c r="A110" s="297" t="s">
        <v>659</v>
      </c>
      <c r="B110" s="134" t="s">
        <v>432</v>
      </c>
      <c r="C110" s="235" t="s">
        <v>426</v>
      </c>
      <c r="D110" s="134"/>
      <c r="E110" s="235"/>
      <c r="F110" s="163" t="e">
        <f>F111+F113</f>
        <v>#REF!</v>
      </c>
      <c r="G110" s="163" t="e">
        <f>G111+G113</f>
        <v>#REF!</v>
      </c>
      <c r="H110" s="163" t="e">
        <f>H111+H113</f>
        <v>#REF!</v>
      </c>
    </row>
    <row r="111" spans="1:8" s="2" customFormat="1" ht="12.75">
      <c r="A111" s="46" t="s">
        <v>273</v>
      </c>
      <c r="B111" s="92" t="s">
        <v>432</v>
      </c>
      <c r="C111" s="92" t="s">
        <v>426</v>
      </c>
      <c r="D111" s="312" t="s">
        <v>415</v>
      </c>
      <c r="E111" s="312"/>
      <c r="F111" s="167" t="e">
        <f>F112</f>
        <v>#REF!</v>
      </c>
      <c r="G111" s="167" t="e">
        <f>G112</f>
        <v>#REF!</v>
      </c>
      <c r="H111" s="167" t="e">
        <f>H112</f>
        <v>#REF!</v>
      </c>
    </row>
    <row r="112" spans="1:8" s="2" customFormat="1" ht="12.75">
      <c r="A112" s="9" t="s">
        <v>455</v>
      </c>
      <c r="B112" s="88" t="s">
        <v>432</v>
      </c>
      <c r="C112" s="88" t="s">
        <v>426</v>
      </c>
      <c r="D112" s="88" t="s">
        <v>415</v>
      </c>
      <c r="E112" s="300" t="s">
        <v>123</v>
      </c>
      <c r="F112" s="151" t="e">
        <f>#REF!</f>
        <v>#REF!</v>
      </c>
      <c r="G112" s="151" t="e">
        <f>#REF!</f>
        <v>#REF!</v>
      </c>
      <c r="H112" s="151" t="e">
        <f>#REF!</f>
        <v>#REF!</v>
      </c>
    </row>
    <row r="113" spans="1:8" s="2" customFormat="1" ht="15" customHeight="1">
      <c r="A113" s="115" t="s">
        <v>191</v>
      </c>
      <c r="B113" s="310" t="s">
        <v>432</v>
      </c>
      <c r="C113" s="310" t="s">
        <v>426</v>
      </c>
      <c r="D113" s="311" t="s">
        <v>571</v>
      </c>
      <c r="E113" s="311"/>
      <c r="F113" s="313" t="e">
        <f>F114</f>
        <v>#REF!</v>
      </c>
      <c r="G113" s="313" t="e">
        <f>G114</f>
        <v>#REF!</v>
      </c>
      <c r="H113" s="313" t="e">
        <f>H114</f>
        <v>#REF!</v>
      </c>
    </row>
    <row r="114" spans="1:8" s="2" customFormat="1" ht="12.75">
      <c r="A114" s="9" t="s">
        <v>455</v>
      </c>
      <c r="B114" s="142" t="s">
        <v>432</v>
      </c>
      <c r="C114" s="142" t="s">
        <v>426</v>
      </c>
      <c r="D114" s="142" t="s">
        <v>571</v>
      </c>
      <c r="E114" s="315" t="s">
        <v>123</v>
      </c>
      <c r="F114" s="151" t="e">
        <f>#REF!</f>
        <v>#REF!</v>
      </c>
      <c r="G114" s="151" t="e">
        <f>#REF!</f>
        <v>#REF!</v>
      </c>
      <c r="H114" s="151" t="e">
        <f>#REF!</f>
        <v>#REF!</v>
      </c>
    </row>
    <row r="115" spans="1:8" s="2" customFormat="1" ht="15.75">
      <c r="A115" s="144" t="s">
        <v>257</v>
      </c>
      <c r="B115" s="145" t="s">
        <v>433</v>
      </c>
      <c r="C115" s="145"/>
      <c r="D115" s="145"/>
      <c r="E115" s="145"/>
      <c r="F115" s="166" t="e">
        <f aca="true" t="shared" si="7" ref="F115:H118">F116</f>
        <v>#REF!</v>
      </c>
      <c r="G115" s="166" t="e">
        <f t="shared" si="7"/>
        <v>#REF!</v>
      </c>
      <c r="H115" s="166" t="e">
        <f t="shared" si="7"/>
        <v>#REF!</v>
      </c>
    </row>
    <row r="116" spans="1:8" s="2" customFormat="1" ht="15">
      <c r="A116" s="297" t="s">
        <v>773</v>
      </c>
      <c r="B116" s="134" t="s">
        <v>433</v>
      </c>
      <c r="C116" s="235" t="s">
        <v>433</v>
      </c>
      <c r="D116" s="134"/>
      <c r="E116" s="235"/>
      <c r="F116" s="163" t="e">
        <f t="shared" si="7"/>
        <v>#REF!</v>
      </c>
      <c r="G116" s="163" t="e">
        <f t="shared" si="7"/>
        <v>#REF!</v>
      </c>
      <c r="H116" s="163" t="e">
        <f t="shared" si="7"/>
        <v>#REF!</v>
      </c>
    </row>
    <row r="117" spans="1:8" s="2" customFormat="1" ht="13.5" customHeight="1">
      <c r="A117" s="316" t="s">
        <v>262</v>
      </c>
      <c r="B117" s="90" t="s">
        <v>433</v>
      </c>
      <c r="C117" s="90" t="s">
        <v>433</v>
      </c>
      <c r="D117" s="45" t="s">
        <v>714</v>
      </c>
      <c r="E117" s="45"/>
      <c r="F117" s="165" t="e">
        <f t="shared" si="7"/>
        <v>#REF!</v>
      </c>
      <c r="G117" s="165" t="e">
        <f t="shared" si="7"/>
        <v>#REF!</v>
      </c>
      <c r="H117" s="165" t="e">
        <f t="shared" si="7"/>
        <v>#REF!</v>
      </c>
    </row>
    <row r="118" spans="1:8" s="2" customFormat="1" ht="13.5" customHeight="1">
      <c r="A118" s="9" t="s">
        <v>313</v>
      </c>
      <c r="B118" s="88" t="s">
        <v>433</v>
      </c>
      <c r="C118" s="88" t="s">
        <v>433</v>
      </c>
      <c r="D118" s="88" t="s">
        <v>714</v>
      </c>
      <c r="E118" s="300" t="s">
        <v>572</v>
      </c>
      <c r="F118" s="151" t="e">
        <f>F119</f>
        <v>#REF!</v>
      </c>
      <c r="G118" s="151" t="e">
        <f t="shared" si="7"/>
        <v>#REF!</v>
      </c>
      <c r="H118" s="151" t="e">
        <f t="shared" si="7"/>
        <v>#REF!</v>
      </c>
    </row>
    <row r="119" spans="1:8" s="2" customFormat="1" ht="13.5" customHeight="1">
      <c r="A119" s="9" t="s">
        <v>494</v>
      </c>
      <c r="B119" s="88" t="s">
        <v>433</v>
      </c>
      <c r="C119" s="88" t="s">
        <v>433</v>
      </c>
      <c r="D119" s="88" t="s">
        <v>714</v>
      </c>
      <c r="E119" s="300" t="s">
        <v>315</v>
      </c>
      <c r="F119" s="151" t="e">
        <f>#REF!</f>
        <v>#REF!</v>
      </c>
      <c r="G119" s="151" t="e">
        <f>#REF!</f>
        <v>#REF!</v>
      </c>
      <c r="H119" s="151" t="e">
        <f>#REF!</f>
        <v>#REF!</v>
      </c>
    </row>
    <row r="120" spans="1:8" s="30" customFormat="1" ht="15.75" customHeight="1">
      <c r="A120" s="144" t="s">
        <v>256</v>
      </c>
      <c r="B120" s="145" t="s">
        <v>431</v>
      </c>
      <c r="C120" s="145"/>
      <c r="D120" s="145"/>
      <c r="E120" s="145"/>
      <c r="F120" s="160" t="e">
        <f>F121+F128</f>
        <v>#REF!</v>
      </c>
      <c r="G120" s="160" t="e">
        <f>G121+G128</f>
        <v>#REF!</v>
      </c>
      <c r="H120" s="160" t="e">
        <f>H121+H128</f>
        <v>#REF!</v>
      </c>
    </row>
    <row r="121" spans="1:8" s="2" customFormat="1" ht="15.75" customHeight="1">
      <c r="A121" s="297" t="s">
        <v>150</v>
      </c>
      <c r="B121" s="134" t="s">
        <v>431</v>
      </c>
      <c r="C121" s="235" t="s">
        <v>424</v>
      </c>
      <c r="D121" s="134"/>
      <c r="E121" s="235"/>
      <c r="F121" s="161" t="e">
        <f>F122+F125</f>
        <v>#REF!</v>
      </c>
      <c r="G121" s="161" t="e">
        <f>G122+G125</f>
        <v>#REF!</v>
      </c>
      <c r="H121" s="161" t="e">
        <f>H122+H125</f>
        <v>#REF!</v>
      </c>
    </row>
    <row r="122" spans="1:8" s="2" customFormat="1" ht="12.75">
      <c r="A122" s="46" t="s">
        <v>322</v>
      </c>
      <c r="B122" s="90" t="s">
        <v>431</v>
      </c>
      <c r="C122" s="90" t="s">
        <v>424</v>
      </c>
      <c r="D122" s="45" t="s">
        <v>64</v>
      </c>
      <c r="E122" s="45"/>
      <c r="F122" s="167" t="e">
        <f aca="true" t="shared" si="8" ref="F122:H123">F123</f>
        <v>#REF!</v>
      </c>
      <c r="G122" s="167" t="e">
        <f t="shared" si="8"/>
        <v>#REF!</v>
      </c>
      <c r="H122" s="167" t="e">
        <f t="shared" si="8"/>
        <v>#REF!</v>
      </c>
    </row>
    <row r="123" spans="1:8" s="2" customFormat="1" ht="13.5" customHeight="1">
      <c r="A123" s="9" t="s">
        <v>618</v>
      </c>
      <c r="B123" s="10" t="s">
        <v>431</v>
      </c>
      <c r="C123" s="10" t="s">
        <v>424</v>
      </c>
      <c r="D123" s="10" t="s">
        <v>64</v>
      </c>
      <c r="E123" s="306" t="s">
        <v>617</v>
      </c>
      <c r="F123" s="150" t="e">
        <f t="shared" si="8"/>
        <v>#REF!</v>
      </c>
      <c r="G123" s="150" t="e">
        <f t="shared" si="8"/>
        <v>#REF!</v>
      </c>
      <c r="H123" s="150" t="e">
        <f t="shared" si="8"/>
        <v>#REF!</v>
      </c>
    </row>
    <row r="124" spans="1:8" s="2" customFormat="1" ht="24.75" customHeight="1">
      <c r="A124" s="9" t="s">
        <v>504</v>
      </c>
      <c r="B124" s="10" t="s">
        <v>431</v>
      </c>
      <c r="C124" s="10" t="s">
        <v>424</v>
      </c>
      <c r="D124" s="10" t="s">
        <v>64</v>
      </c>
      <c r="E124" s="306" t="s">
        <v>196</v>
      </c>
      <c r="F124" s="150" t="e">
        <f>#REF!+#REF!</f>
        <v>#REF!</v>
      </c>
      <c r="G124" s="150" t="e">
        <f>#REF!+#REF!</f>
        <v>#REF!</v>
      </c>
      <c r="H124" s="150" t="e">
        <f>#REF!+#REF!</f>
        <v>#REF!</v>
      </c>
    </row>
    <row r="125" spans="1:8" s="2" customFormat="1" ht="12.75">
      <c r="A125" s="46" t="s">
        <v>652</v>
      </c>
      <c r="B125" s="90" t="s">
        <v>431</v>
      </c>
      <c r="C125" s="90" t="s">
        <v>424</v>
      </c>
      <c r="D125" s="45" t="s">
        <v>65</v>
      </c>
      <c r="E125" s="45"/>
      <c r="F125" s="167" t="e">
        <f aca="true" t="shared" si="9" ref="F125:H126">F126</f>
        <v>#REF!</v>
      </c>
      <c r="G125" s="167" t="e">
        <f t="shared" si="9"/>
        <v>#REF!</v>
      </c>
      <c r="H125" s="167" t="e">
        <f t="shared" si="9"/>
        <v>#REF!</v>
      </c>
    </row>
    <row r="126" spans="1:8" s="2" customFormat="1" ht="12.75">
      <c r="A126" s="9" t="s">
        <v>618</v>
      </c>
      <c r="B126" s="10" t="s">
        <v>431</v>
      </c>
      <c r="C126" s="10" t="s">
        <v>424</v>
      </c>
      <c r="D126" s="10" t="s">
        <v>65</v>
      </c>
      <c r="E126" s="306" t="s">
        <v>617</v>
      </c>
      <c r="F126" s="150" t="e">
        <f t="shared" si="9"/>
        <v>#REF!</v>
      </c>
      <c r="G126" s="150" t="e">
        <f t="shared" si="9"/>
        <v>#REF!</v>
      </c>
      <c r="H126" s="150" t="e">
        <f t="shared" si="9"/>
        <v>#REF!</v>
      </c>
    </row>
    <row r="127" spans="1:8" s="2" customFormat="1" ht="22.5">
      <c r="A127" s="9" t="s">
        <v>504</v>
      </c>
      <c r="B127" s="10" t="s">
        <v>431</v>
      </c>
      <c r="C127" s="10" t="s">
        <v>424</v>
      </c>
      <c r="D127" s="10" t="s">
        <v>65</v>
      </c>
      <c r="E127" s="306" t="s">
        <v>196</v>
      </c>
      <c r="F127" s="150" t="e">
        <f>#REF!</f>
        <v>#REF!</v>
      </c>
      <c r="G127" s="150" t="e">
        <f>#REF!</f>
        <v>#REF!</v>
      </c>
      <c r="H127" s="150" t="e">
        <f>#REF!</f>
        <v>#REF!</v>
      </c>
    </row>
    <row r="128" spans="1:8" s="2" customFormat="1" ht="15">
      <c r="A128" s="297" t="s">
        <v>776</v>
      </c>
      <c r="B128" s="134" t="s">
        <v>431</v>
      </c>
      <c r="C128" s="235" t="s">
        <v>427</v>
      </c>
      <c r="D128" s="134"/>
      <c r="E128" s="306"/>
      <c r="F128" s="161" t="e">
        <f aca="true" t="shared" si="10" ref="F128:H130">F129</f>
        <v>#REF!</v>
      </c>
      <c r="G128" s="161" t="e">
        <f t="shared" si="10"/>
        <v>#REF!</v>
      </c>
      <c r="H128" s="161" t="e">
        <f t="shared" si="10"/>
        <v>#REF!</v>
      </c>
    </row>
    <row r="129" spans="1:8" s="2" customFormat="1" ht="12.75">
      <c r="A129" s="46" t="s">
        <v>399</v>
      </c>
      <c r="B129" s="90" t="s">
        <v>431</v>
      </c>
      <c r="C129" s="90" t="s">
        <v>427</v>
      </c>
      <c r="D129" s="45" t="s">
        <v>774</v>
      </c>
      <c r="E129" s="306"/>
      <c r="F129" s="295" t="e">
        <f t="shared" si="10"/>
        <v>#REF!</v>
      </c>
      <c r="G129" s="295" t="e">
        <f t="shared" si="10"/>
        <v>#REF!</v>
      </c>
      <c r="H129" s="295" t="e">
        <f t="shared" si="10"/>
        <v>#REF!</v>
      </c>
    </row>
    <row r="130" spans="1:8" s="2" customFormat="1" ht="12.75">
      <c r="A130" s="9" t="s">
        <v>313</v>
      </c>
      <c r="B130" s="88" t="s">
        <v>431</v>
      </c>
      <c r="C130" s="88" t="s">
        <v>427</v>
      </c>
      <c r="D130" s="88" t="s">
        <v>774</v>
      </c>
      <c r="E130" s="300" t="s">
        <v>572</v>
      </c>
      <c r="F130" s="150" t="e">
        <f>F131</f>
        <v>#REF!</v>
      </c>
      <c r="G130" s="150" t="e">
        <f t="shared" si="10"/>
        <v>#REF!</v>
      </c>
      <c r="H130" s="150" t="e">
        <f t="shared" si="10"/>
        <v>#REF!</v>
      </c>
    </row>
    <row r="131" spans="1:8" s="2" customFormat="1" ht="12.75">
      <c r="A131" s="9" t="s">
        <v>494</v>
      </c>
      <c r="B131" s="88" t="s">
        <v>431</v>
      </c>
      <c r="C131" s="88" t="s">
        <v>427</v>
      </c>
      <c r="D131" s="88" t="s">
        <v>774</v>
      </c>
      <c r="E131" s="300" t="s">
        <v>315</v>
      </c>
      <c r="F131" s="150" t="e">
        <f>#REF!</f>
        <v>#REF!</v>
      </c>
      <c r="G131" s="150" t="e">
        <f>#REF!</f>
        <v>#REF!</v>
      </c>
      <c r="H131" s="150" t="e">
        <f>#REF!</f>
        <v>#REF!</v>
      </c>
    </row>
    <row r="132" spans="1:8" ht="15.75" customHeight="1">
      <c r="A132" s="144" t="s">
        <v>436</v>
      </c>
      <c r="B132" s="145" t="s">
        <v>434</v>
      </c>
      <c r="C132" s="145"/>
      <c r="D132" s="145"/>
      <c r="E132" s="145"/>
      <c r="F132" s="166" t="e">
        <f>F137+F133</f>
        <v>#REF!</v>
      </c>
      <c r="G132" s="166" t="e">
        <f>G137+G133</f>
        <v>#REF!</v>
      </c>
      <c r="H132" s="166" t="e">
        <f>H137+H133</f>
        <v>#REF!</v>
      </c>
    </row>
    <row r="133" spans="1:8" ht="15">
      <c r="A133" s="297" t="s">
        <v>276</v>
      </c>
      <c r="B133" s="135" t="s">
        <v>434</v>
      </c>
      <c r="C133" s="304" t="s">
        <v>424</v>
      </c>
      <c r="D133" s="135"/>
      <c r="E133" s="304"/>
      <c r="F133" s="163" t="e">
        <f aca="true" t="shared" si="11" ref="F133:H135">F134</f>
        <v>#REF!</v>
      </c>
      <c r="G133" s="163" t="e">
        <f t="shared" si="11"/>
        <v>#REF!</v>
      </c>
      <c r="H133" s="163" t="e">
        <f t="shared" si="11"/>
        <v>#REF!</v>
      </c>
    </row>
    <row r="134" spans="1:8" ht="27" customHeight="1">
      <c r="A134" s="46" t="s">
        <v>468</v>
      </c>
      <c r="B134" s="92" t="s">
        <v>434</v>
      </c>
      <c r="C134" s="92" t="s">
        <v>424</v>
      </c>
      <c r="D134" s="312" t="s">
        <v>67</v>
      </c>
      <c r="E134" s="312"/>
      <c r="F134" s="165" t="e">
        <f t="shared" si="11"/>
        <v>#REF!</v>
      </c>
      <c r="G134" s="165" t="e">
        <f t="shared" si="11"/>
        <v>#REF!</v>
      </c>
      <c r="H134" s="165" t="e">
        <f t="shared" si="11"/>
        <v>#REF!</v>
      </c>
    </row>
    <row r="135" spans="1:8" ht="12.75">
      <c r="A135" s="11" t="s">
        <v>727</v>
      </c>
      <c r="B135" s="88" t="s">
        <v>434</v>
      </c>
      <c r="C135" s="88" t="s">
        <v>424</v>
      </c>
      <c r="D135" s="10" t="s">
        <v>67</v>
      </c>
      <c r="E135" s="306" t="s">
        <v>23</v>
      </c>
      <c r="F135" s="151" t="e">
        <f>F136</f>
        <v>#REF!</v>
      </c>
      <c r="G135" s="151" t="e">
        <f t="shared" si="11"/>
        <v>#REF!</v>
      </c>
      <c r="H135" s="151" t="e">
        <f t="shared" si="11"/>
        <v>#REF!</v>
      </c>
    </row>
    <row r="136" spans="1:8" ht="12.75">
      <c r="A136" s="11" t="s">
        <v>728</v>
      </c>
      <c r="B136" s="88" t="s">
        <v>434</v>
      </c>
      <c r="C136" s="88" t="s">
        <v>424</v>
      </c>
      <c r="D136" s="10" t="s">
        <v>67</v>
      </c>
      <c r="E136" s="306" t="s">
        <v>696</v>
      </c>
      <c r="F136" s="151" t="e">
        <f>#REF!</f>
        <v>#REF!</v>
      </c>
      <c r="G136" s="151" t="e">
        <f>#REF!</f>
        <v>#REF!</v>
      </c>
      <c r="H136" s="151" t="e">
        <f>#REF!</f>
        <v>#REF!</v>
      </c>
    </row>
    <row r="137" spans="1:8" ht="15" customHeight="1">
      <c r="A137" s="297" t="s">
        <v>351</v>
      </c>
      <c r="B137" s="135" t="s">
        <v>434</v>
      </c>
      <c r="C137" s="304" t="s">
        <v>426</v>
      </c>
      <c r="D137" s="135"/>
      <c r="E137" s="304"/>
      <c r="F137" s="161" t="e">
        <f>F138+F141+F145</f>
        <v>#REF!</v>
      </c>
      <c r="G137" s="161" t="e">
        <f>G138+G141+G145</f>
        <v>#REF!</v>
      </c>
      <c r="H137" s="161" t="e">
        <f>H138+H141+H145</f>
        <v>#REF!</v>
      </c>
    </row>
    <row r="138" spans="1:8" ht="15.75" customHeight="1">
      <c r="A138" s="46" t="s">
        <v>680</v>
      </c>
      <c r="B138" s="92" t="s">
        <v>434</v>
      </c>
      <c r="C138" s="92" t="s">
        <v>426</v>
      </c>
      <c r="D138" s="45" t="s">
        <v>343</v>
      </c>
      <c r="E138" s="45"/>
      <c r="F138" s="167" t="e">
        <f aca="true" t="shared" si="12" ref="F138:H139">F139</f>
        <v>#REF!</v>
      </c>
      <c r="G138" s="167" t="e">
        <f t="shared" si="12"/>
        <v>#REF!</v>
      </c>
      <c r="H138" s="167" t="e">
        <f t="shared" si="12"/>
        <v>#REF!</v>
      </c>
    </row>
    <row r="139" spans="1:8" ht="14.25" customHeight="1">
      <c r="A139" s="11" t="s">
        <v>727</v>
      </c>
      <c r="B139" s="88" t="s">
        <v>434</v>
      </c>
      <c r="C139" s="88" t="s">
        <v>426</v>
      </c>
      <c r="D139" s="10" t="s">
        <v>343</v>
      </c>
      <c r="E139" s="306" t="s">
        <v>23</v>
      </c>
      <c r="F139" s="227" t="e">
        <f t="shared" si="12"/>
        <v>#REF!</v>
      </c>
      <c r="G139" s="227" t="e">
        <f t="shared" si="12"/>
        <v>#REF!</v>
      </c>
      <c r="H139" s="227" t="e">
        <f t="shared" si="12"/>
        <v>#REF!</v>
      </c>
    </row>
    <row r="140" spans="1:8" ht="14.25" customHeight="1">
      <c r="A140" s="11" t="s">
        <v>728</v>
      </c>
      <c r="B140" s="88" t="s">
        <v>434</v>
      </c>
      <c r="C140" s="88" t="s">
        <v>426</v>
      </c>
      <c r="D140" s="10" t="s">
        <v>343</v>
      </c>
      <c r="E140" s="306" t="s">
        <v>696</v>
      </c>
      <c r="F140" s="227" t="e">
        <f>#REF!</f>
        <v>#REF!</v>
      </c>
      <c r="G140" s="227" t="e">
        <f>#REF!</f>
        <v>#REF!</v>
      </c>
      <c r="H140" s="227" t="e">
        <f>#REF!</f>
        <v>#REF!</v>
      </c>
    </row>
    <row r="141" spans="1:8" ht="26.25" customHeight="1">
      <c r="A141" s="317" t="s">
        <v>54</v>
      </c>
      <c r="B141" s="87" t="s">
        <v>434</v>
      </c>
      <c r="C141" s="87" t="s">
        <v>426</v>
      </c>
      <c r="D141" s="305" t="s">
        <v>344</v>
      </c>
      <c r="E141" s="305"/>
      <c r="F141" s="295" t="e">
        <f aca="true" t="shared" si="13" ref="F141:H142">F142</f>
        <v>#REF!</v>
      </c>
      <c r="G141" s="295" t="e">
        <f t="shared" si="13"/>
        <v>#REF!</v>
      </c>
      <c r="H141" s="295" t="e">
        <f t="shared" si="13"/>
        <v>#REF!</v>
      </c>
    </row>
    <row r="142" spans="1:8" ht="14.25" customHeight="1">
      <c r="A142" s="11" t="s">
        <v>727</v>
      </c>
      <c r="B142" s="88" t="s">
        <v>434</v>
      </c>
      <c r="C142" s="88" t="s">
        <v>426</v>
      </c>
      <c r="D142" s="10" t="s">
        <v>344</v>
      </c>
      <c r="E142" s="306" t="s">
        <v>23</v>
      </c>
      <c r="F142" s="227" t="e">
        <f t="shared" si="13"/>
        <v>#REF!</v>
      </c>
      <c r="G142" s="227" t="e">
        <f t="shared" si="13"/>
        <v>#REF!</v>
      </c>
      <c r="H142" s="227" t="e">
        <f t="shared" si="13"/>
        <v>#REF!</v>
      </c>
    </row>
    <row r="143" spans="1:8" ht="14.25" customHeight="1">
      <c r="A143" s="11" t="s">
        <v>728</v>
      </c>
      <c r="B143" s="88" t="s">
        <v>434</v>
      </c>
      <c r="C143" s="88" t="s">
        <v>426</v>
      </c>
      <c r="D143" s="10" t="s">
        <v>344</v>
      </c>
      <c r="E143" s="306" t="s">
        <v>696</v>
      </c>
      <c r="F143" s="227" t="e">
        <f>#REF!</f>
        <v>#REF!</v>
      </c>
      <c r="G143" s="227" t="e">
        <f>#REF!</f>
        <v>#REF!</v>
      </c>
      <c r="H143" s="227" t="e">
        <f>#REF!</f>
        <v>#REF!</v>
      </c>
    </row>
    <row r="144" spans="1:8" ht="12" customHeight="1">
      <c r="A144" s="293" t="s">
        <v>523</v>
      </c>
      <c r="B144" s="294" t="s">
        <v>434</v>
      </c>
      <c r="C144" s="294" t="s">
        <v>426</v>
      </c>
      <c r="D144" s="26" t="s">
        <v>344</v>
      </c>
      <c r="E144" s="431" t="s">
        <v>696</v>
      </c>
      <c r="F144" s="149" t="e">
        <f>#REF!</f>
        <v>#REF!</v>
      </c>
      <c r="G144" s="149" t="e">
        <f>#REF!</f>
        <v>#REF!</v>
      </c>
      <c r="H144" s="149" t="e">
        <f>#REF!</f>
        <v>#REF!</v>
      </c>
    </row>
    <row r="145" spans="1:8" ht="15" customHeight="1">
      <c r="A145" s="115" t="s">
        <v>191</v>
      </c>
      <c r="B145" s="318" t="s">
        <v>434</v>
      </c>
      <c r="C145" s="318" t="s">
        <v>426</v>
      </c>
      <c r="D145" s="198" t="s">
        <v>571</v>
      </c>
      <c r="E145" s="198"/>
      <c r="F145" s="314" t="e">
        <f>F146</f>
        <v>#REF!</v>
      </c>
      <c r="G145" s="314" t="e">
        <f>G146</f>
        <v>#REF!</v>
      </c>
      <c r="H145" s="314" t="e">
        <f>H146</f>
        <v>#REF!</v>
      </c>
    </row>
    <row r="146" spans="1:8" ht="12.75" customHeight="1">
      <c r="A146" s="97" t="s">
        <v>661</v>
      </c>
      <c r="B146" s="88" t="s">
        <v>434</v>
      </c>
      <c r="C146" s="88" t="s">
        <v>426</v>
      </c>
      <c r="D146" s="88" t="s">
        <v>571</v>
      </c>
      <c r="E146" s="300" t="s">
        <v>660</v>
      </c>
      <c r="F146" s="227" t="e">
        <f>#REF!+#REF!</f>
        <v>#REF!</v>
      </c>
      <c r="G146" s="227" t="e">
        <f>#REF!+#REF!</f>
        <v>#REF!</v>
      </c>
      <c r="H146" s="227" t="e">
        <f>#REF!+#REF!</f>
        <v>#REF!</v>
      </c>
    </row>
    <row r="147" spans="1:8" s="31" customFormat="1" ht="16.5" customHeight="1">
      <c r="A147" s="144" t="s">
        <v>435</v>
      </c>
      <c r="B147" s="145" t="s">
        <v>428</v>
      </c>
      <c r="C147" s="145"/>
      <c r="D147" s="145"/>
      <c r="E147" s="145"/>
      <c r="F147" s="166" t="e">
        <f>F148</f>
        <v>#REF!</v>
      </c>
      <c r="G147" s="166" t="e">
        <f>G148</f>
        <v>#REF!</v>
      </c>
      <c r="H147" s="166" t="e">
        <f>H148</f>
        <v>#REF!</v>
      </c>
    </row>
    <row r="148" spans="1:8" ht="15" customHeight="1">
      <c r="A148" s="297" t="s">
        <v>42</v>
      </c>
      <c r="B148" s="134" t="s">
        <v>428</v>
      </c>
      <c r="C148" s="235" t="s">
        <v>424</v>
      </c>
      <c r="D148" s="135"/>
      <c r="E148" s="304"/>
      <c r="F148" s="161" t="e">
        <f>F149+F152</f>
        <v>#REF!</v>
      </c>
      <c r="G148" s="161" t="e">
        <f>G149+G152</f>
        <v>#REF!</v>
      </c>
      <c r="H148" s="161" t="e">
        <f>H149+H152</f>
        <v>#REF!</v>
      </c>
    </row>
    <row r="149" spans="1:8" ht="12.75">
      <c r="A149" s="46" t="s">
        <v>77</v>
      </c>
      <c r="B149" s="92" t="s">
        <v>428</v>
      </c>
      <c r="C149" s="92" t="s">
        <v>424</v>
      </c>
      <c r="D149" s="312" t="s">
        <v>269</v>
      </c>
      <c r="E149" s="312"/>
      <c r="F149" s="167" t="e">
        <f aca="true" t="shared" si="14" ref="F149:H150">F150</f>
        <v>#REF!</v>
      </c>
      <c r="G149" s="167" t="e">
        <f t="shared" si="14"/>
        <v>#REF!</v>
      </c>
      <c r="H149" s="167" t="e">
        <f t="shared" si="14"/>
        <v>#REF!</v>
      </c>
    </row>
    <row r="150" spans="1:8" ht="12.75">
      <c r="A150" s="9" t="s">
        <v>618</v>
      </c>
      <c r="B150" s="88" t="s">
        <v>428</v>
      </c>
      <c r="C150" s="88" t="s">
        <v>424</v>
      </c>
      <c r="D150" s="88" t="s">
        <v>269</v>
      </c>
      <c r="E150" s="300" t="s">
        <v>617</v>
      </c>
      <c r="F150" s="150" t="e">
        <f t="shared" si="14"/>
        <v>#REF!</v>
      </c>
      <c r="G150" s="150" t="e">
        <f t="shared" si="14"/>
        <v>#REF!</v>
      </c>
      <c r="H150" s="150" t="e">
        <f t="shared" si="14"/>
        <v>#REF!</v>
      </c>
    </row>
    <row r="151" spans="1:8" ht="24" customHeight="1">
      <c r="A151" s="9" t="s">
        <v>504</v>
      </c>
      <c r="B151" s="88" t="s">
        <v>428</v>
      </c>
      <c r="C151" s="88" t="s">
        <v>424</v>
      </c>
      <c r="D151" s="88" t="s">
        <v>269</v>
      </c>
      <c r="E151" s="300" t="s">
        <v>196</v>
      </c>
      <c r="F151" s="150" t="e">
        <f>#REF!</f>
        <v>#REF!</v>
      </c>
      <c r="G151" s="150" t="e">
        <f>#REF!</f>
        <v>#REF!</v>
      </c>
      <c r="H151" s="150" t="e">
        <f>#REF!</f>
        <v>#REF!</v>
      </c>
    </row>
    <row r="152" spans="1:8" ht="13.5" customHeight="1">
      <c r="A152" s="46" t="s">
        <v>184</v>
      </c>
      <c r="B152" s="92" t="s">
        <v>428</v>
      </c>
      <c r="C152" s="92" t="s">
        <v>424</v>
      </c>
      <c r="D152" s="312" t="s">
        <v>66</v>
      </c>
      <c r="E152" s="312"/>
      <c r="F152" s="167" t="e">
        <f aca="true" t="shared" si="15" ref="F152:H153">F153</f>
        <v>#REF!</v>
      </c>
      <c r="G152" s="167" t="e">
        <f t="shared" si="15"/>
        <v>#REF!</v>
      </c>
      <c r="H152" s="167" t="e">
        <f t="shared" si="15"/>
        <v>#REF!</v>
      </c>
    </row>
    <row r="153" spans="1:8" ht="12.75">
      <c r="A153" s="9" t="s">
        <v>313</v>
      </c>
      <c r="B153" s="88" t="s">
        <v>428</v>
      </c>
      <c r="C153" s="88" t="s">
        <v>424</v>
      </c>
      <c r="D153" s="88" t="s">
        <v>66</v>
      </c>
      <c r="E153" s="300" t="s">
        <v>572</v>
      </c>
      <c r="F153" s="150" t="e">
        <f t="shared" si="15"/>
        <v>#REF!</v>
      </c>
      <c r="G153" s="150" t="e">
        <f t="shared" si="15"/>
        <v>#REF!</v>
      </c>
      <c r="H153" s="150" t="e">
        <f t="shared" si="15"/>
        <v>#REF!</v>
      </c>
    </row>
    <row r="154" spans="1:8" ht="12.75">
      <c r="A154" s="9" t="s">
        <v>494</v>
      </c>
      <c r="B154" s="88" t="s">
        <v>428</v>
      </c>
      <c r="C154" s="88" t="s">
        <v>424</v>
      </c>
      <c r="D154" s="88" t="s">
        <v>66</v>
      </c>
      <c r="E154" s="300" t="s">
        <v>315</v>
      </c>
      <c r="F154" s="150" t="e">
        <f>#REF!</f>
        <v>#REF!</v>
      </c>
      <c r="G154" s="150" t="e">
        <f>#REF!</f>
        <v>#REF!</v>
      </c>
      <c r="H154" s="150" t="e">
        <f>#REF!</f>
        <v>#REF!</v>
      </c>
    </row>
    <row r="155" spans="1:8" ht="15.75">
      <c r="A155" s="144" t="s">
        <v>779</v>
      </c>
      <c r="B155" s="145" t="s">
        <v>261</v>
      </c>
      <c r="C155" s="145"/>
      <c r="D155" s="145"/>
      <c r="E155" s="145"/>
      <c r="F155" s="166" t="e">
        <f aca="true" t="shared" si="16" ref="F155:H158">F156</f>
        <v>#REF!</v>
      </c>
      <c r="G155" s="166" t="e">
        <f t="shared" si="16"/>
        <v>#REF!</v>
      </c>
      <c r="H155" s="166" t="e">
        <f t="shared" si="16"/>
        <v>#REF!</v>
      </c>
    </row>
    <row r="156" spans="1:8" ht="15">
      <c r="A156" s="297" t="s">
        <v>785</v>
      </c>
      <c r="B156" s="134" t="s">
        <v>261</v>
      </c>
      <c r="C156" s="235" t="s">
        <v>425</v>
      </c>
      <c r="D156" s="134"/>
      <c r="E156" s="235"/>
      <c r="F156" s="161" t="e">
        <f t="shared" si="16"/>
        <v>#REF!</v>
      </c>
      <c r="G156" s="161" t="e">
        <f t="shared" si="16"/>
        <v>#REF!</v>
      </c>
      <c r="H156" s="161" t="e">
        <f t="shared" si="16"/>
        <v>#REF!</v>
      </c>
    </row>
    <row r="157" spans="1:8" ht="14.25" customHeight="1">
      <c r="A157" s="115" t="s">
        <v>762</v>
      </c>
      <c r="B157" s="318" t="s">
        <v>261</v>
      </c>
      <c r="C157" s="318" t="s">
        <v>425</v>
      </c>
      <c r="D157" s="198" t="s">
        <v>693</v>
      </c>
      <c r="E157" s="198"/>
      <c r="F157" s="314" t="e">
        <f t="shared" si="16"/>
        <v>#REF!</v>
      </c>
      <c r="G157" s="314" t="e">
        <f t="shared" si="16"/>
        <v>#REF!</v>
      </c>
      <c r="H157" s="314" t="e">
        <f t="shared" si="16"/>
        <v>#REF!</v>
      </c>
    </row>
    <row r="158" spans="1:8" ht="12.75">
      <c r="A158" s="9" t="s">
        <v>313</v>
      </c>
      <c r="B158" s="88" t="s">
        <v>261</v>
      </c>
      <c r="C158" s="88" t="s">
        <v>425</v>
      </c>
      <c r="D158" s="88" t="s">
        <v>693</v>
      </c>
      <c r="E158" s="300" t="s">
        <v>572</v>
      </c>
      <c r="F158" s="150" t="e">
        <f>F159</f>
        <v>#REF!</v>
      </c>
      <c r="G158" s="150" t="e">
        <f t="shared" si="16"/>
        <v>#REF!</v>
      </c>
      <c r="H158" s="150" t="e">
        <f t="shared" si="16"/>
        <v>#REF!</v>
      </c>
    </row>
    <row r="159" spans="1:8" ht="12.75">
      <c r="A159" s="9" t="s">
        <v>494</v>
      </c>
      <c r="B159" s="88" t="s">
        <v>261</v>
      </c>
      <c r="C159" s="88" t="s">
        <v>425</v>
      </c>
      <c r="D159" s="88" t="s">
        <v>693</v>
      </c>
      <c r="E159" s="300" t="s">
        <v>315</v>
      </c>
      <c r="F159" s="150" t="e">
        <f>#REF!</f>
        <v>#REF!</v>
      </c>
      <c r="G159" s="150" t="e">
        <f>#REF!</f>
        <v>#REF!</v>
      </c>
      <c r="H159" s="150" t="e">
        <f>#REF!</f>
        <v>#REF!</v>
      </c>
    </row>
    <row r="160" spans="1:8" ht="31.5">
      <c r="A160" s="144" t="s">
        <v>581</v>
      </c>
      <c r="B160" s="145" t="s">
        <v>429</v>
      </c>
      <c r="C160" s="145"/>
      <c r="D160" s="145"/>
      <c r="E160" s="145"/>
      <c r="F160" s="166" t="e">
        <f aca="true" t="shared" si="17" ref="F160:H162">F161</f>
        <v>#REF!</v>
      </c>
      <c r="G160" s="166" t="e">
        <f t="shared" si="17"/>
        <v>#REF!</v>
      </c>
      <c r="H160" s="166" t="e">
        <f t="shared" si="17"/>
        <v>#REF!</v>
      </c>
    </row>
    <row r="161" spans="1:8" ht="28.5">
      <c r="A161" s="303" t="s">
        <v>537</v>
      </c>
      <c r="B161" s="135" t="s">
        <v>429</v>
      </c>
      <c r="C161" s="304" t="s">
        <v>424</v>
      </c>
      <c r="D161" s="134"/>
      <c r="E161" s="304"/>
      <c r="F161" s="163" t="e">
        <f t="shared" si="17"/>
        <v>#REF!</v>
      </c>
      <c r="G161" s="163" t="e">
        <f t="shared" si="17"/>
        <v>#REF!</v>
      </c>
      <c r="H161" s="163" t="e">
        <f t="shared" si="17"/>
        <v>#REF!</v>
      </c>
    </row>
    <row r="162" spans="1:8" ht="12.75">
      <c r="A162" s="316" t="s">
        <v>327</v>
      </c>
      <c r="B162" s="90" t="s">
        <v>429</v>
      </c>
      <c r="C162" s="90" t="s">
        <v>424</v>
      </c>
      <c r="D162" s="45" t="s">
        <v>187</v>
      </c>
      <c r="E162" s="45"/>
      <c r="F162" s="165" t="e">
        <f t="shared" si="17"/>
        <v>#REF!</v>
      </c>
      <c r="G162" s="165" t="e">
        <f t="shared" si="17"/>
        <v>#REF!</v>
      </c>
      <c r="H162" s="165" t="e">
        <f t="shared" si="17"/>
        <v>#REF!</v>
      </c>
    </row>
    <row r="163" spans="1:8" ht="12.75">
      <c r="A163" s="9" t="s">
        <v>627</v>
      </c>
      <c r="B163" s="10" t="s">
        <v>429</v>
      </c>
      <c r="C163" s="10" t="s">
        <v>424</v>
      </c>
      <c r="D163" s="10" t="s">
        <v>187</v>
      </c>
      <c r="E163" s="306" t="s">
        <v>573</v>
      </c>
      <c r="F163" s="151" t="e">
        <f>#REF!</f>
        <v>#REF!</v>
      </c>
      <c r="G163" s="151" t="e">
        <f>#REF!</f>
        <v>#REF!</v>
      </c>
      <c r="H163" s="151" t="e">
        <f>#REF!</f>
        <v>#REF!</v>
      </c>
    </row>
    <row r="164" spans="1:8" ht="15.75">
      <c r="A164" s="146" t="s">
        <v>374</v>
      </c>
      <c r="B164" s="147"/>
      <c r="C164" s="147"/>
      <c r="D164" s="147"/>
      <c r="E164" s="147"/>
      <c r="F164" s="377" t="e">
        <f>F12+F73+F86+F97+F115+F120+F132+F147+F155+F160</f>
        <v>#REF!</v>
      </c>
      <c r="G164" s="377" t="e">
        <f>G12+G73+G86+G97+G115+G120+G132+G147+G155+G160</f>
        <v>#REF!</v>
      </c>
      <c r="H164" s="377" t="e">
        <f>H12+H73+H86+H97+H115+H120+H132+H147+H155+H160</f>
        <v>#REF!</v>
      </c>
    </row>
    <row r="165" spans="1:5" ht="12.75">
      <c r="A165" s="8"/>
      <c r="B165" s="8"/>
      <c r="C165" s="8"/>
      <c r="D165" s="8"/>
      <c r="E165" s="8"/>
    </row>
    <row r="166" spans="1:5" ht="12.75">
      <c r="A166" s="8"/>
      <c r="B166" s="8"/>
      <c r="C166" s="8"/>
      <c r="D166" s="8"/>
      <c r="E166" s="8"/>
    </row>
    <row r="167" spans="1:5" ht="12.75">
      <c r="A167" s="8"/>
      <c r="B167" s="8"/>
      <c r="C167" s="8"/>
      <c r="D167" s="8"/>
      <c r="E167" s="8"/>
    </row>
    <row r="168" spans="1:5" ht="12.75">
      <c r="A168" s="8"/>
      <c r="B168" s="8"/>
      <c r="C168" s="8"/>
      <c r="D168" s="8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/>
      <c r="B171" s="8"/>
      <c r="C171" s="8"/>
      <c r="D171" s="8"/>
      <c r="E171" s="8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  <row r="256" spans="1:5" ht="12.75">
      <c r="A256" s="8"/>
      <c r="B256" s="8"/>
      <c r="C256" s="8"/>
      <c r="D256" s="8"/>
      <c r="E256" s="8"/>
    </row>
    <row r="257" spans="1:5" ht="12.75">
      <c r="A257" s="8"/>
      <c r="B257" s="8"/>
      <c r="C257" s="8"/>
      <c r="D257" s="8"/>
      <c r="E257" s="8"/>
    </row>
    <row r="258" spans="1:5" ht="12.75">
      <c r="A258" s="8"/>
      <c r="B258" s="8"/>
      <c r="C258" s="8"/>
      <c r="D258" s="8"/>
      <c r="E258" s="8"/>
    </row>
    <row r="259" spans="1:5" ht="12.75">
      <c r="A259" s="8"/>
      <c r="B259" s="8"/>
      <c r="C259" s="8"/>
      <c r="D259" s="8"/>
      <c r="E259" s="8"/>
    </row>
    <row r="260" spans="1:5" ht="12.75">
      <c r="A260" s="8"/>
      <c r="B260" s="8"/>
      <c r="C260" s="8"/>
      <c r="D260" s="8"/>
      <c r="E260" s="8"/>
    </row>
    <row r="261" spans="1:5" ht="12.75">
      <c r="A261" s="8"/>
      <c r="B261" s="8"/>
      <c r="C261" s="8"/>
      <c r="D261" s="8"/>
      <c r="E261" s="8"/>
    </row>
    <row r="262" spans="1:5" ht="12.75">
      <c r="A262" s="8"/>
      <c r="B262" s="8"/>
      <c r="C262" s="8"/>
      <c r="D262" s="8"/>
      <c r="E262" s="8"/>
    </row>
    <row r="263" spans="1:5" ht="12.75">
      <c r="A263" s="8"/>
      <c r="B263" s="8"/>
      <c r="C263" s="8"/>
      <c r="D263" s="8"/>
      <c r="E263" s="8"/>
    </row>
    <row r="264" spans="1:5" ht="12.75">
      <c r="A264" s="8"/>
      <c r="B264" s="8"/>
      <c r="C264" s="8"/>
      <c r="D264" s="8"/>
      <c r="E264" s="8"/>
    </row>
    <row r="265" spans="1:5" ht="12.75">
      <c r="A265" s="8"/>
      <c r="B265" s="8"/>
      <c r="C265" s="8"/>
      <c r="D265" s="8"/>
      <c r="E265" s="8"/>
    </row>
    <row r="266" spans="1:5" ht="12.75">
      <c r="A266" s="8"/>
      <c r="B266" s="8"/>
      <c r="C266" s="8"/>
      <c r="D266" s="8"/>
      <c r="E266" s="8"/>
    </row>
    <row r="267" spans="1:5" ht="12.75">
      <c r="A267" s="8"/>
      <c r="B267" s="8"/>
      <c r="C267" s="8"/>
      <c r="D267" s="8"/>
      <c r="E267" s="8"/>
    </row>
    <row r="268" spans="1:5" ht="12.75">
      <c r="A268" s="8"/>
      <c r="B268" s="8"/>
      <c r="C268" s="8"/>
      <c r="D268" s="8"/>
      <c r="E268" s="8"/>
    </row>
    <row r="269" spans="1:5" ht="12.75">
      <c r="A269" s="8"/>
      <c r="B269" s="8"/>
      <c r="C269" s="8"/>
      <c r="D269" s="8"/>
      <c r="E269" s="8"/>
    </row>
    <row r="270" spans="1:5" ht="12.75">
      <c r="A270" s="8"/>
      <c r="B270" s="8"/>
      <c r="C270" s="8"/>
      <c r="D270" s="8"/>
      <c r="E270" s="8"/>
    </row>
    <row r="271" spans="1:5" ht="12.75">
      <c r="A271" s="8"/>
      <c r="B271" s="8"/>
      <c r="C271" s="8"/>
      <c r="D271" s="8"/>
      <c r="E271" s="8"/>
    </row>
    <row r="272" spans="1:5" ht="12.75">
      <c r="A272" s="8"/>
      <c r="B272" s="8"/>
      <c r="C272" s="8"/>
      <c r="D272" s="8"/>
      <c r="E272" s="8"/>
    </row>
    <row r="273" spans="1:5" ht="12.75">
      <c r="A273" s="8"/>
      <c r="B273" s="8"/>
      <c r="C273" s="8"/>
      <c r="D273" s="8"/>
      <c r="E273" s="8"/>
    </row>
    <row r="274" spans="1:5" ht="12.75">
      <c r="A274" s="8"/>
      <c r="B274" s="8"/>
      <c r="C274" s="8"/>
      <c r="D274" s="8"/>
      <c r="E274" s="8"/>
    </row>
    <row r="275" spans="1:5" ht="12.75">
      <c r="A275" s="8"/>
      <c r="B275" s="8"/>
      <c r="C275" s="8"/>
      <c r="D275" s="8"/>
      <c r="E275" s="8"/>
    </row>
    <row r="276" spans="1:5" ht="12.75">
      <c r="A276" s="8"/>
      <c r="B276" s="8"/>
      <c r="C276" s="8"/>
      <c r="D276" s="8"/>
      <c r="E276" s="8"/>
    </row>
    <row r="277" spans="1:5" ht="12.75">
      <c r="A277" s="8"/>
      <c r="B277" s="8"/>
      <c r="C277" s="8"/>
      <c r="D277" s="8"/>
      <c r="E277" s="8"/>
    </row>
    <row r="278" spans="1:5" ht="12.75">
      <c r="A278" s="8"/>
      <c r="B278" s="8"/>
      <c r="C278" s="8"/>
      <c r="D278" s="8"/>
      <c r="E278" s="8"/>
    </row>
    <row r="279" spans="1:5" ht="12.75">
      <c r="A279" s="8"/>
      <c r="B279" s="8"/>
      <c r="C279" s="8"/>
      <c r="D279" s="8"/>
      <c r="E279" s="8"/>
    </row>
    <row r="280" spans="1:5" ht="12.75">
      <c r="A280" s="8"/>
      <c r="B280" s="8"/>
      <c r="C280" s="8"/>
      <c r="D280" s="8"/>
      <c r="E280" s="8"/>
    </row>
    <row r="281" spans="1:5" ht="12.75">
      <c r="A281" s="8"/>
      <c r="B281" s="8"/>
      <c r="C281" s="8"/>
      <c r="D281" s="8"/>
      <c r="E281" s="8"/>
    </row>
    <row r="282" spans="1:5" ht="12.75">
      <c r="A282" s="8"/>
      <c r="B282" s="8"/>
      <c r="C282" s="8"/>
      <c r="D282" s="8"/>
      <c r="E282" s="8"/>
    </row>
    <row r="283" spans="1:5" ht="12.75">
      <c r="A283" s="8"/>
      <c r="B283" s="8"/>
      <c r="C283" s="8"/>
      <c r="D283" s="8"/>
      <c r="E283" s="8"/>
    </row>
    <row r="284" spans="1:5" ht="12.75">
      <c r="A284" s="8"/>
      <c r="B284" s="8"/>
      <c r="C284" s="8"/>
      <c r="D284" s="8"/>
      <c r="E284" s="8"/>
    </row>
    <row r="285" spans="1:5" ht="12.75">
      <c r="A285" s="8"/>
      <c r="B285" s="8"/>
      <c r="C285" s="8"/>
      <c r="D285" s="8"/>
      <c r="E285" s="8"/>
    </row>
    <row r="286" spans="1:5" ht="12.75">
      <c r="A286" s="8"/>
      <c r="B286" s="8"/>
      <c r="C286" s="8"/>
      <c r="D286" s="8"/>
      <c r="E286" s="8"/>
    </row>
    <row r="287" spans="1:5" ht="12.75">
      <c r="A287" s="8"/>
      <c r="B287" s="8"/>
      <c r="C287" s="8"/>
      <c r="D287" s="8"/>
      <c r="E287" s="8"/>
    </row>
    <row r="288" spans="1:5" ht="12.75">
      <c r="A288" s="8"/>
      <c r="B288" s="8"/>
      <c r="C288" s="8"/>
      <c r="D288" s="8"/>
      <c r="E288" s="8"/>
    </row>
    <row r="289" spans="1:5" ht="12.75">
      <c r="A289" s="8"/>
      <c r="B289" s="8"/>
      <c r="C289" s="8"/>
      <c r="D289" s="8"/>
      <c r="E289" s="8"/>
    </row>
    <row r="290" spans="1:5" ht="12.75">
      <c r="A290" s="8"/>
      <c r="B290" s="8"/>
      <c r="C290" s="8"/>
      <c r="D290" s="8"/>
      <c r="E290" s="8"/>
    </row>
    <row r="291" spans="1:5" ht="12.75">
      <c r="A291" s="8"/>
      <c r="B291" s="8"/>
      <c r="C291" s="8"/>
      <c r="D291" s="8"/>
      <c r="E291" s="8"/>
    </row>
    <row r="292" spans="1:5" ht="12.75">
      <c r="A292" s="8"/>
      <c r="B292" s="8"/>
      <c r="C292" s="8"/>
      <c r="D292" s="8"/>
      <c r="E292" s="8"/>
    </row>
    <row r="293" spans="1:5" ht="12.75">
      <c r="A293" s="8"/>
      <c r="B293" s="8"/>
      <c r="C293" s="8"/>
      <c r="D293" s="8"/>
      <c r="E293" s="8"/>
    </row>
    <row r="294" spans="1:5" ht="12.75">
      <c r="A294" s="8"/>
      <c r="B294" s="8"/>
      <c r="C294" s="8"/>
      <c r="D294" s="8"/>
      <c r="E294" s="8"/>
    </row>
    <row r="295" spans="1:5" ht="12.75">
      <c r="A295" s="8"/>
      <c r="B295" s="8"/>
      <c r="C295" s="8"/>
      <c r="D295" s="8"/>
      <c r="E295" s="8"/>
    </row>
    <row r="296" spans="1:5" ht="12.75">
      <c r="A296" s="8"/>
      <c r="B296" s="8"/>
      <c r="C296" s="8"/>
      <c r="D296" s="8"/>
      <c r="E296" s="8"/>
    </row>
    <row r="297" spans="1:5" ht="12.75">
      <c r="A297" s="8"/>
      <c r="B297" s="8"/>
      <c r="C297" s="8"/>
      <c r="D297" s="8"/>
      <c r="E297" s="8"/>
    </row>
    <row r="298" spans="1:5" ht="12.75">
      <c r="A298" s="8"/>
      <c r="B298" s="8"/>
      <c r="C298" s="8"/>
      <c r="D298" s="8"/>
      <c r="E298" s="8"/>
    </row>
    <row r="299" spans="1:5" ht="12.75">
      <c r="A299" s="8"/>
      <c r="B299" s="8"/>
      <c r="C299" s="8"/>
      <c r="D299" s="8"/>
      <c r="E299" s="8"/>
    </row>
    <row r="300" spans="1:5" ht="12.75">
      <c r="A300" s="8"/>
      <c r="B300" s="8"/>
      <c r="C300" s="8"/>
      <c r="D300" s="8"/>
      <c r="E300" s="8"/>
    </row>
    <row r="301" spans="1:5" ht="12.75">
      <c r="A301" s="8"/>
      <c r="B301" s="8"/>
      <c r="C301" s="8"/>
      <c r="D301" s="8"/>
      <c r="E301" s="8"/>
    </row>
    <row r="302" spans="1:5" ht="12.75">
      <c r="A302" s="8"/>
      <c r="B302" s="8"/>
      <c r="C302" s="8"/>
      <c r="D302" s="8"/>
      <c r="E302" s="8"/>
    </row>
    <row r="303" spans="1:5" ht="12.75">
      <c r="A303" s="8"/>
      <c r="B303" s="8"/>
      <c r="C303" s="8"/>
      <c r="D303" s="8"/>
      <c r="E303" s="8"/>
    </row>
    <row r="304" spans="1:5" ht="12.75">
      <c r="A304" s="8"/>
      <c r="B304" s="8"/>
      <c r="C304" s="8"/>
      <c r="D304" s="8"/>
      <c r="E304" s="8"/>
    </row>
    <row r="305" spans="1:5" ht="12.75">
      <c r="A305" s="8"/>
      <c r="B305" s="8"/>
      <c r="C305" s="8"/>
      <c r="D305" s="8"/>
      <c r="E305" s="8"/>
    </row>
    <row r="306" spans="1:5" ht="12.75">
      <c r="A306" s="8"/>
      <c r="B306" s="8"/>
      <c r="C306" s="8"/>
      <c r="D306" s="8"/>
      <c r="E306" s="8"/>
    </row>
    <row r="307" spans="1:5" ht="12.75">
      <c r="A307" s="8"/>
      <c r="B307" s="8"/>
      <c r="C307" s="8"/>
      <c r="D307" s="8"/>
      <c r="E307" s="8"/>
    </row>
    <row r="308" spans="1:5" ht="12.75">
      <c r="A308" s="8"/>
      <c r="B308" s="8"/>
      <c r="C308" s="8"/>
      <c r="D308" s="8"/>
      <c r="E308" s="8"/>
    </row>
    <row r="309" spans="1:5" ht="12.75">
      <c r="A309" s="8"/>
      <c r="B309" s="8"/>
      <c r="C309" s="8"/>
      <c r="D309" s="8"/>
      <c r="E309" s="8"/>
    </row>
    <row r="310" spans="1:5" ht="12.75">
      <c r="A310" s="8"/>
      <c r="B310" s="8"/>
      <c r="C310" s="8"/>
      <c r="D310" s="8"/>
      <c r="E310" s="8"/>
    </row>
    <row r="311" spans="1:5" ht="12.75">
      <c r="A311" s="8"/>
      <c r="B311" s="8"/>
      <c r="C311" s="8"/>
      <c r="D311" s="8"/>
      <c r="E311" s="8"/>
    </row>
    <row r="312" spans="1:5" ht="12.75">
      <c r="A312" s="8"/>
      <c r="B312" s="8"/>
      <c r="C312" s="8"/>
      <c r="D312" s="8"/>
      <c r="E312" s="8"/>
    </row>
    <row r="313" spans="1:5" ht="12.75">
      <c r="A313" s="8"/>
      <c r="B313" s="8"/>
      <c r="C313" s="8"/>
      <c r="D313" s="8"/>
      <c r="E313" s="8"/>
    </row>
    <row r="314" spans="1:5" ht="12.75">
      <c r="A314" s="8"/>
      <c r="B314" s="8"/>
      <c r="C314" s="8"/>
      <c r="D314" s="8"/>
      <c r="E314" s="8"/>
    </row>
    <row r="315" spans="1:5" ht="12.75">
      <c r="A315" s="8"/>
      <c r="B315" s="8"/>
      <c r="C315" s="8"/>
      <c r="D315" s="8"/>
      <c r="E315" s="8"/>
    </row>
    <row r="316" spans="1:5" ht="12.75">
      <c r="A316" s="8"/>
      <c r="B316" s="8"/>
      <c r="C316" s="8"/>
      <c r="D316" s="8"/>
      <c r="E316" s="8"/>
    </row>
    <row r="317" spans="1:5" ht="12.75">
      <c r="A317" s="8"/>
      <c r="B317" s="8"/>
      <c r="C317" s="8"/>
      <c r="D317" s="8"/>
      <c r="E317" s="8"/>
    </row>
    <row r="318" spans="1:5" ht="12.75">
      <c r="A318" s="8"/>
      <c r="B318" s="8"/>
      <c r="C318" s="8"/>
      <c r="D318" s="8"/>
      <c r="E318" s="8"/>
    </row>
    <row r="319" spans="1:5" ht="12.75">
      <c r="A319" s="8"/>
      <c r="B319" s="8"/>
      <c r="C319" s="8"/>
      <c r="D319" s="8"/>
      <c r="E319" s="8"/>
    </row>
    <row r="320" spans="1:5" ht="12.75">
      <c r="A320" s="8"/>
      <c r="B320" s="8"/>
      <c r="C320" s="8"/>
      <c r="D320" s="8"/>
      <c r="E320" s="8"/>
    </row>
    <row r="321" spans="1:5" ht="12.75">
      <c r="A321" s="8"/>
      <c r="B321" s="8"/>
      <c r="C321" s="8"/>
      <c r="D321" s="8"/>
      <c r="E321" s="8"/>
    </row>
    <row r="322" spans="1:5" ht="12.75">
      <c r="A322" s="8"/>
      <c r="B322" s="8"/>
      <c r="C322" s="8"/>
      <c r="D322" s="8"/>
      <c r="E322" s="8"/>
    </row>
    <row r="323" spans="1:5" ht="12.75">
      <c r="A323" s="8"/>
      <c r="B323" s="8"/>
      <c r="C323" s="8"/>
      <c r="D323" s="8"/>
      <c r="E323" s="8"/>
    </row>
    <row r="324" spans="1:5" ht="12.75">
      <c r="A324" s="8"/>
      <c r="B324" s="8"/>
      <c r="C324" s="8"/>
      <c r="D324" s="8"/>
      <c r="E324" s="8"/>
    </row>
    <row r="325" spans="1:5" ht="12.75">
      <c r="A325" s="8"/>
      <c r="B325" s="8"/>
      <c r="C325" s="8"/>
      <c r="D325" s="8"/>
      <c r="E325" s="8"/>
    </row>
    <row r="326" spans="1:5" ht="12.75">
      <c r="A326" s="8"/>
      <c r="B326" s="8"/>
      <c r="C326" s="8"/>
      <c r="D326" s="8"/>
      <c r="E326" s="8"/>
    </row>
    <row r="327" spans="1:5" ht="12.75">
      <c r="A327" s="8"/>
      <c r="B327" s="8"/>
      <c r="C327" s="8"/>
      <c r="D327" s="8"/>
      <c r="E327" s="8"/>
    </row>
    <row r="328" spans="1:5" ht="12.75">
      <c r="A328" s="8"/>
      <c r="B328" s="8"/>
      <c r="C328" s="8"/>
      <c r="D328" s="8"/>
      <c r="E328" s="8"/>
    </row>
    <row r="329" spans="1:5" ht="12.75">
      <c r="A329" s="8"/>
      <c r="B329" s="8"/>
      <c r="C329" s="8"/>
      <c r="D329" s="8"/>
      <c r="E329" s="8"/>
    </row>
    <row r="330" spans="1:5" ht="12.75">
      <c r="A330" s="8"/>
      <c r="B330" s="8"/>
      <c r="C330" s="8"/>
      <c r="D330" s="8"/>
      <c r="E330" s="8"/>
    </row>
    <row r="331" spans="1:5" ht="12.75">
      <c r="A331" s="8"/>
      <c r="B331" s="8"/>
      <c r="C331" s="8"/>
      <c r="D331" s="8"/>
      <c r="E331" s="8"/>
    </row>
    <row r="332" spans="1:5" ht="12.75">
      <c r="A332" s="8"/>
      <c r="B332" s="8"/>
      <c r="C332" s="8"/>
      <c r="D332" s="8"/>
      <c r="E332" s="8"/>
    </row>
    <row r="333" spans="1:5" ht="12.75">
      <c r="A333" s="8"/>
      <c r="B333" s="8"/>
      <c r="C333" s="8"/>
      <c r="D333" s="8"/>
      <c r="E333" s="8"/>
    </row>
    <row r="334" spans="1:5" ht="12.75">
      <c r="A334" s="8"/>
      <c r="B334" s="8"/>
      <c r="C334" s="8"/>
      <c r="D334" s="8"/>
      <c r="E334" s="8"/>
    </row>
    <row r="335" spans="1:5" ht="12.75">
      <c r="A335" s="8"/>
      <c r="B335" s="8"/>
      <c r="C335" s="8"/>
      <c r="D335" s="8"/>
      <c r="E335" s="8"/>
    </row>
    <row r="336" spans="1:5" ht="12.75">
      <c r="A336" s="8"/>
      <c r="B336" s="8"/>
      <c r="C336" s="8"/>
      <c r="D336" s="8"/>
      <c r="E336" s="8"/>
    </row>
    <row r="337" spans="1:5" ht="12.75">
      <c r="A337" s="8"/>
      <c r="B337" s="8"/>
      <c r="C337" s="8"/>
      <c r="D337" s="8"/>
      <c r="E337" s="8"/>
    </row>
    <row r="338" spans="1:5" ht="12.75">
      <c r="A338" s="8"/>
      <c r="B338" s="8"/>
      <c r="C338" s="8"/>
      <c r="D338" s="8"/>
      <c r="E338" s="8"/>
    </row>
    <row r="339" spans="1:5" ht="12.75">
      <c r="A339" s="8"/>
      <c r="B339" s="8"/>
      <c r="C339" s="8"/>
      <c r="D339" s="8"/>
      <c r="E339" s="8"/>
    </row>
    <row r="340" spans="1:5" ht="12.75">
      <c r="A340" s="8"/>
      <c r="B340" s="8"/>
      <c r="C340" s="8"/>
      <c r="D340" s="8"/>
      <c r="E340" s="8"/>
    </row>
    <row r="341" spans="1:5" ht="12.75">
      <c r="A341" s="8"/>
      <c r="B341" s="8"/>
      <c r="C341" s="8"/>
      <c r="D341" s="8"/>
      <c r="E341" s="8"/>
    </row>
    <row r="342" spans="1:5" ht="12.75">
      <c r="A342" s="8"/>
      <c r="B342" s="8"/>
      <c r="C342" s="8"/>
      <c r="D342" s="8"/>
      <c r="E342" s="8"/>
    </row>
    <row r="343" spans="1:5" ht="12.75">
      <c r="A343" s="8"/>
      <c r="B343" s="8"/>
      <c r="C343" s="8"/>
      <c r="D343" s="8"/>
      <c r="E343" s="8"/>
    </row>
    <row r="344" spans="1:5" ht="12.75">
      <c r="A344" s="8"/>
      <c r="B344" s="8"/>
      <c r="C344" s="8"/>
      <c r="D344" s="8"/>
      <c r="E344" s="8"/>
    </row>
    <row r="345" spans="1:5" ht="12.75">
      <c r="A345" s="8"/>
      <c r="B345" s="8"/>
      <c r="C345" s="8"/>
      <c r="D345" s="8"/>
      <c r="E345" s="8"/>
    </row>
    <row r="346" spans="1:5" ht="12.75">
      <c r="A346" s="8"/>
      <c r="B346" s="8"/>
      <c r="C346" s="8"/>
      <c r="D346" s="8"/>
      <c r="E346" s="8"/>
    </row>
    <row r="347" spans="1:5" ht="12.75">
      <c r="A347" s="8"/>
      <c r="B347" s="8"/>
      <c r="C347" s="8"/>
      <c r="D347" s="8"/>
      <c r="E347" s="8"/>
    </row>
    <row r="348" spans="1:5" ht="12.75">
      <c r="A348" s="8"/>
      <c r="B348" s="8"/>
      <c r="C348" s="8"/>
      <c r="D348" s="8"/>
      <c r="E348" s="8"/>
    </row>
    <row r="349" spans="1:5" ht="12.75">
      <c r="A349" s="8"/>
      <c r="B349" s="8"/>
      <c r="C349" s="8"/>
      <c r="D349" s="8"/>
      <c r="E349" s="8"/>
    </row>
    <row r="350" spans="1:5" ht="12.75">
      <c r="A350" s="8"/>
      <c r="B350" s="8"/>
      <c r="C350" s="8"/>
      <c r="D350" s="8"/>
      <c r="E350" s="8"/>
    </row>
    <row r="351" spans="1:5" ht="12.75">
      <c r="A351" s="8"/>
      <c r="B351" s="8"/>
      <c r="C351" s="8"/>
      <c r="D351" s="8"/>
      <c r="E351" s="8"/>
    </row>
    <row r="352" spans="1:5" ht="12.75">
      <c r="A352" s="8"/>
      <c r="B352" s="8"/>
      <c r="C352" s="8"/>
      <c r="D352" s="8"/>
      <c r="E352" s="8"/>
    </row>
    <row r="353" spans="1:5" ht="12.75">
      <c r="A353" s="8"/>
      <c r="B353" s="8"/>
      <c r="C353" s="8"/>
      <c r="D353" s="8"/>
      <c r="E353" s="8"/>
    </row>
    <row r="354" spans="1:5" ht="12.75">
      <c r="A354" s="8"/>
      <c r="B354" s="8"/>
      <c r="C354" s="8"/>
      <c r="D354" s="8"/>
      <c r="E354" s="8"/>
    </row>
    <row r="355" spans="1:5" ht="12.75">
      <c r="A355" s="8"/>
      <c r="B355" s="8"/>
      <c r="C355" s="8"/>
      <c r="D355" s="8"/>
      <c r="E355" s="8"/>
    </row>
    <row r="356" spans="1:5" ht="12.75">
      <c r="A356" s="8"/>
      <c r="B356" s="8"/>
      <c r="C356" s="8"/>
      <c r="D356" s="8"/>
      <c r="E356" s="8"/>
    </row>
    <row r="357" spans="1:5" ht="12.75">
      <c r="A357" s="8"/>
      <c r="B357" s="8"/>
      <c r="C357" s="8"/>
      <c r="D357" s="8"/>
      <c r="E357" s="8"/>
    </row>
    <row r="358" spans="1:5" ht="12.75">
      <c r="A358" s="8"/>
      <c r="B358" s="8"/>
      <c r="C358" s="8"/>
      <c r="D358" s="8"/>
      <c r="E358" s="8"/>
    </row>
    <row r="359" spans="1:5" ht="12.75">
      <c r="A359" s="8"/>
      <c r="B359" s="8"/>
      <c r="C359" s="8"/>
      <c r="D359" s="8"/>
      <c r="E359" s="8"/>
    </row>
    <row r="360" spans="1:5" ht="12.75">
      <c r="A360" s="8"/>
      <c r="B360" s="8"/>
      <c r="C360" s="8"/>
      <c r="D360" s="8"/>
      <c r="E360" s="8"/>
    </row>
    <row r="361" spans="1:5" ht="12.75">
      <c r="A361" s="8"/>
      <c r="B361" s="8"/>
      <c r="C361" s="8"/>
      <c r="D361" s="8"/>
      <c r="E361" s="8"/>
    </row>
    <row r="362" spans="1:5" ht="12.75">
      <c r="A362" s="8"/>
      <c r="B362" s="8"/>
      <c r="C362" s="8"/>
      <c r="D362" s="8"/>
      <c r="E362" s="8"/>
    </row>
    <row r="363" spans="1:5" ht="12.75">
      <c r="A363" s="8"/>
      <c r="B363" s="8"/>
      <c r="C363" s="8"/>
      <c r="D363" s="8"/>
      <c r="E363" s="8"/>
    </row>
    <row r="364" spans="1:5" ht="12.75">
      <c r="A364" s="8"/>
      <c r="B364" s="8"/>
      <c r="C364" s="8"/>
      <c r="D364" s="8"/>
      <c r="E364" s="8"/>
    </row>
    <row r="365" spans="1:5" ht="12.75">
      <c r="A365" s="8"/>
      <c r="B365" s="8"/>
      <c r="C365" s="8"/>
      <c r="D365" s="8"/>
      <c r="E365" s="8"/>
    </row>
    <row r="366" spans="1:5" ht="12.75">
      <c r="A366" s="8"/>
      <c r="B366" s="8"/>
      <c r="C366" s="8"/>
      <c r="D366" s="8"/>
      <c r="E366" s="8"/>
    </row>
    <row r="367" spans="1:5" ht="12.75">
      <c r="A367" s="8"/>
      <c r="B367" s="8"/>
      <c r="C367" s="8"/>
      <c r="D367" s="8"/>
      <c r="E367" s="8"/>
    </row>
    <row r="368" spans="1:5" ht="12.75">
      <c r="A368" s="8"/>
      <c r="B368" s="8"/>
      <c r="C368" s="8"/>
      <c r="D368" s="8"/>
      <c r="E368" s="8"/>
    </row>
    <row r="369" spans="1:5" ht="12.75">
      <c r="A369" s="8"/>
      <c r="B369" s="8"/>
      <c r="C369" s="8"/>
      <c r="D369" s="8"/>
      <c r="E369" s="8"/>
    </row>
    <row r="370" spans="1:5" ht="12.75">
      <c r="A370" s="8"/>
      <c r="B370" s="8"/>
      <c r="C370" s="8"/>
      <c r="D370" s="8"/>
      <c r="E370" s="8"/>
    </row>
    <row r="371" spans="1:5" ht="12.75">
      <c r="A371" s="8"/>
      <c r="B371" s="8"/>
      <c r="C371" s="8"/>
      <c r="D371" s="8"/>
      <c r="E371" s="8"/>
    </row>
    <row r="372" spans="1:5" ht="12.75">
      <c r="A372" s="8"/>
      <c r="B372" s="8"/>
      <c r="C372" s="8"/>
      <c r="D372" s="8"/>
      <c r="E372" s="8"/>
    </row>
    <row r="373" spans="1:5" ht="12.75">
      <c r="A373" s="8"/>
      <c r="B373" s="8"/>
      <c r="C373" s="8"/>
      <c r="D373" s="8"/>
      <c r="E373" s="8"/>
    </row>
    <row r="374" spans="1:5" ht="12.75">
      <c r="A374" s="8"/>
      <c r="B374" s="8"/>
      <c r="C374" s="8"/>
      <c r="D374" s="8"/>
      <c r="E374" s="8"/>
    </row>
    <row r="375" spans="1:5" ht="12.75">
      <c r="A375" s="8"/>
      <c r="B375" s="8"/>
      <c r="C375" s="8"/>
      <c r="D375" s="8"/>
      <c r="E375" s="8"/>
    </row>
    <row r="376" spans="1:5" ht="12.75">
      <c r="A376" s="8"/>
      <c r="B376" s="8"/>
      <c r="C376" s="8"/>
      <c r="D376" s="8"/>
      <c r="E376" s="8"/>
    </row>
    <row r="377" spans="1:5" ht="12.75">
      <c r="A377" s="8"/>
      <c r="B377" s="8"/>
      <c r="C377" s="8"/>
      <c r="D377" s="8"/>
      <c r="E377" s="8"/>
    </row>
    <row r="378" spans="1:5" ht="12.75">
      <c r="A378" s="8"/>
      <c r="B378" s="8"/>
      <c r="C378" s="8"/>
      <c r="D378" s="8"/>
      <c r="E378" s="8"/>
    </row>
    <row r="379" spans="1:5" ht="12.75">
      <c r="A379" s="8"/>
      <c r="B379" s="8"/>
      <c r="C379" s="8"/>
      <c r="D379" s="8"/>
      <c r="E379" s="8"/>
    </row>
    <row r="380" spans="1:5" ht="12.75">
      <c r="A380" s="8"/>
      <c r="B380" s="8"/>
      <c r="C380" s="8"/>
      <c r="D380" s="8"/>
      <c r="E380" s="8"/>
    </row>
    <row r="381" spans="1:5" ht="12.75">
      <c r="A381" s="8"/>
      <c r="B381" s="8"/>
      <c r="C381" s="8"/>
      <c r="D381" s="8"/>
      <c r="E381" s="8"/>
    </row>
    <row r="382" spans="1:5" ht="12.75">
      <c r="A382" s="8"/>
      <c r="B382" s="8"/>
      <c r="C382" s="8"/>
      <c r="D382" s="8"/>
      <c r="E382" s="8"/>
    </row>
    <row r="383" spans="1:5" ht="12.75">
      <c r="A383" s="8"/>
      <c r="B383" s="8"/>
      <c r="C383" s="8"/>
      <c r="D383" s="8"/>
      <c r="E383" s="8"/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1:5" ht="12.75">
      <c r="A416" s="8"/>
      <c r="B416" s="8"/>
      <c r="C416" s="8"/>
      <c r="D416" s="8"/>
      <c r="E416" s="8"/>
    </row>
    <row r="417" spans="1:5" ht="12.75">
      <c r="A417" s="8"/>
      <c r="B417" s="8"/>
      <c r="C417" s="8"/>
      <c r="D417" s="8"/>
      <c r="E417" s="8"/>
    </row>
    <row r="418" spans="1:5" ht="12.75">
      <c r="A418" s="8"/>
      <c r="B418" s="8"/>
      <c r="C418" s="8"/>
      <c r="D418" s="8"/>
      <c r="E418" s="8"/>
    </row>
    <row r="419" spans="1:5" ht="12.75">
      <c r="A419" s="8"/>
      <c r="B419" s="8"/>
      <c r="C419" s="8"/>
      <c r="D419" s="8"/>
      <c r="E419" s="8"/>
    </row>
    <row r="420" spans="1:5" ht="12.75">
      <c r="A420" s="8"/>
      <c r="B420" s="8"/>
      <c r="C420" s="8"/>
      <c r="D420" s="8"/>
      <c r="E420" s="8"/>
    </row>
    <row r="421" spans="1:5" ht="12.75">
      <c r="A421" s="8"/>
      <c r="B421" s="8"/>
      <c r="C421" s="8"/>
      <c r="D421" s="8"/>
      <c r="E421" s="8"/>
    </row>
    <row r="422" spans="1:5" ht="12.75">
      <c r="A422" s="8"/>
      <c r="B422" s="8"/>
      <c r="C422" s="8"/>
      <c r="D422" s="8"/>
      <c r="E422" s="8"/>
    </row>
    <row r="423" spans="1:5" ht="12.75">
      <c r="A423" s="8"/>
      <c r="B423" s="8"/>
      <c r="C423" s="8"/>
      <c r="D423" s="8"/>
      <c r="E423" s="8"/>
    </row>
    <row r="424" spans="1:5" ht="12.75">
      <c r="A424" s="8"/>
      <c r="B424" s="8"/>
      <c r="C424" s="8"/>
      <c r="D424" s="8"/>
      <c r="E424" s="8"/>
    </row>
    <row r="425" spans="1:5" ht="12.75">
      <c r="A425" s="8"/>
      <c r="B425" s="8"/>
      <c r="C425" s="8"/>
      <c r="D425" s="8"/>
      <c r="E425" s="8"/>
    </row>
    <row r="426" spans="1:5" ht="12.75">
      <c r="A426" s="8"/>
      <c r="B426" s="8"/>
      <c r="C426" s="8"/>
      <c r="D426" s="8"/>
      <c r="E426" s="8"/>
    </row>
    <row r="427" spans="1:5" ht="12.75">
      <c r="A427" s="8"/>
      <c r="B427" s="8"/>
      <c r="C427" s="8"/>
      <c r="D427" s="8"/>
      <c r="E427" s="8"/>
    </row>
    <row r="428" spans="1:5" ht="12.75">
      <c r="A428" s="8"/>
      <c r="B428" s="8"/>
      <c r="C428" s="8"/>
      <c r="D428" s="8"/>
      <c r="E428" s="8"/>
    </row>
    <row r="429" spans="1:5" ht="12.75">
      <c r="A429" s="8"/>
      <c r="B429" s="8"/>
      <c r="C429" s="8"/>
      <c r="D429" s="8"/>
      <c r="E429" s="8"/>
    </row>
    <row r="430" spans="1:5" ht="12.75">
      <c r="A430" s="8"/>
      <c r="B430" s="8"/>
      <c r="C430" s="8"/>
      <c r="D430" s="8"/>
      <c r="E430" s="8"/>
    </row>
    <row r="431" spans="1:5" ht="12.75">
      <c r="A431" s="8"/>
      <c r="B431" s="8"/>
      <c r="C431" s="8"/>
      <c r="D431" s="8"/>
      <c r="E431" s="8"/>
    </row>
    <row r="432" spans="1:5" ht="12.75">
      <c r="A432" s="8"/>
      <c r="B432" s="8"/>
      <c r="C432" s="8"/>
      <c r="D432" s="8"/>
      <c r="E432" s="8"/>
    </row>
    <row r="433" spans="1:5" ht="12.75">
      <c r="A433" s="8"/>
      <c r="B433" s="8"/>
      <c r="C433" s="8"/>
      <c r="D433" s="8"/>
      <c r="E433" s="8"/>
    </row>
    <row r="434" spans="1:5" ht="12.75">
      <c r="A434" s="8"/>
      <c r="B434" s="8"/>
      <c r="C434" s="8"/>
      <c r="D434" s="8"/>
      <c r="E434" s="8"/>
    </row>
    <row r="435" spans="1:5" ht="12.75">
      <c r="A435" s="8"/>
      <c r="B435" s="8"/>
      <c r="C435" s="8"/>
      <c r="D435" s="8"/>
      <c r="E435" s="8"/>
    </row>
    <row r="436" spans="1:5" ht="12.75">
      <c r="A436" s="8"/>
      <c r="B436" s="8"/>
      <c r="C436" s="8"/>
      <c r="D436" s="8"/>
      <c r="E436" s="8"/>
    </row>
    <row r="437" spans="1:5" ht="12.75">
      <c r="A437" s="8"/>
      <c r="B437" s="8"/>
      <c r="C437" s="8"/>
      <c r="D437" s="8"/>
      <c r="E437" s="8"/>
    </row>
    <row r="438" spans="1:5" ht="12.75">
      <c r="A438" s="8"/>
      <c r="B438" s="8"/>
      <c r="C438" s="8"/>
      <c r="D438" s="8"/>
      <c r="E438" s="8"/>
    </row>
    <row r="439" spans="1:5" ht="12.75">
      <c r="A439" s="8"/>
      <c r="B439" s="8"/>
      <c r="C439" s="8"/>
      <c r="D439" s="8"/>
      <c r="E439" s="8"/>
    </row>
    <row r="440" spans="1:5" ht="12.75">
      <c r="A440" s="8"/>
      <c r="B440" s="8"/>
      <c r="C440" s="8"/>
      <c r="D440" s="8"/>
      <c r="E440" s="8"/>
    </row>
    <row r="441" spans="1:5" ht="12.75">
      <c r="A441" s="8"/>
      <c r="B441" s="8"/>
      <c r="C441" s="8"/>
      <c r="D441" s="8"/>
      <c r="E441" s="8"/>
    </row>
    <row r="442" spans="1:5" ht="12.75">
      <c r="A442" s="8"/>
      <c r="B442" s="8"/>
      <c r="C442" s="8"/>
      <c r="D442" s="8"/>
      <c r="E442" s="8"/>
    </row>
    <row r="443" spans="1:5" ht="12.75">
      <c r="A443" s="8"/>
      <c r="B443" s="8"/>
      <c r="C443" s="8"/>
      <c r="D443" s="8"/>
      <c r="E443" s="8"/>
    </row>
    <row r="444" spans="1:5" ht="12.75">
      <c r="A444" s="8"/>
      <c r="B444" s="8"/>
      <c r="C444" s="8"/>
      <c r="D444" s="8"/>
      <c r="E444" s="8"/>
    </row>
    <row r="445" spans="1:5" ht="12.75">
      <c r="A445" s="8"/>
      <c r="B445" s="8"/>
      <c r="C445" s="8"/>
      <c r="D445" s="8"/>
      <c r="E445" s="8"/>
    </row>
    <row r="446" spans="1:5" ht="12.75">
      <c r="A446" s="8"/>
      <c r="B446" s="8"/>
      <c r="C446" s="8"/>
      <c r="D446" s="8"/>
      <c r="E446" s="8"/>
    </row>
    <row r="447" spans="1:5" ht="12.75">
      <c r="A447" s="8"/>
      <c r="B447" s="8"/>
      <c r="C447" s="8"/>
      <c r="D447" s="8"/>
      <c r="E447" s="8"/>
    </row>
    <row r="448" spans="1:5" ht="12.75">
      <c r="A448" s="8"/>
      <c r="B448" s="8"/>
      <c r="C448" s="8"/>
      <c r="D448" s="8"/>
      <c r="E448" s="8"/>
    </row>
    <row r="449" spans="1:5" ht="12.75">
      <c r="A449" s="8"/>
      <c r="B449" s="8"/>
      <c r="C449" s="8"/>
      <c r="D449" s="8"/>
      <c r="E449" s="8"/>
    </row>
    <row r="450" spans="1:5" ht="12.75">
      <c r="A450" s="8"/>
      <c r="B450" s="8"/>
      <c r="C450" s="8"/>
      <c r="D450" s="8"/>
      <c r="E450" s="8"/>
    </row>
    <row r="451" spans="1:5" ht="12.75">
      <c r="A451" s="8"/>
      <c r="B451" s="8"/>
      <c r="C451" s="8"/>
      <c r="D451" s="8"/>
      <c r="E451" s="8"/>
    </row>
    <row r="452" spans="1:5" ht="12.75">
      <c r="A452" s="8"/>
      <c r="B452" s="8"/>
      <c r="C452" s="8"/>
      <c r="D452" s="8"/>
      <c r="E452" s="8"/>
    </row>
    <row r="453" spans="1:5" ht="12.75">
      <c r="A453" s="8"/>
      <c r="B453" s="8"/>
      <c r="C453" s="8"/>
      <c r="D453" s="8"/>
      <c r="E453" s="8"/>
    </row>
    <row r="454" spans="1:5" ht="12.75">
      <c r="A454" s="8"/>
      <c r="B454" s="8"/>
      <c r="C454" s="8"/>
      <c r="D454" s="8"/>
      <c r="E454" s="8"/>
    </row>
    <row r="455" spans="1:5" ht="12.75">
      <c r="A455" s="8"/>
      <c r="B455" s="8"/>
      <c r="C455" s="8"/>
      <c r="D455" s="8"/>
      <c r="E455" s="8"/>
    </row>
    <row r="456" spans="1:5" ht="12.75">
      <c r="A456" s="8"/>
      <c r="B456" s="8"/>
      <c r="C456" s="8"/>
      <c r="D456" s="8"/>
      <c r="E456" s="8"/>
    </row>
    <row r="457" spans="1:5" ht="12.75">
      <c r="A457" s="8"/>
      <c r="B457" s="8"/>
      <c r="C457" s="8"/>
      <c r="D457" s="8"/>
      <c r="E457" s="8"/>
    </row>
    <row r="458" spans="1:5" ht="12.75">
      <c r="A458" s="8"/>
      <c r="B458" s="8"/>
      <c r="C458" s="8"/>
      <c r="D458" s="8"/>
      <c r="E458" s="8"/>
    </row>
    <row r="459" spans="1:5" ht="12.75">
      <c r="A459" s="8"/>
      <c r="B459" s="8"/>
      <c r="C459" s="8"/>
      <c r="D459" s="8"/>
      <c r="E459" s="8"/>
    </row>
    <row r="460" spans="1:5" ht="12.75">
      <c r="A460" s="8"/>
      <c r="B460" s="8"/>
      <c r="C460" s="8"/>
      <c r="D460" s="8"/>
      <c r="E460" s="8"/>
    </row>
    <row r="461" spans="1:5" ht="12.75">
      <c r="A461" s="8"/>
      <c r="B461" s="8"/>
      <c r="C461" s="8"/>
      <c r="D461" s="8"/>
      <c r="E461" s="8"/>
    </row>
    <row r="462" spans="1:5" ht="12.75">
      <c r="A462" s="8"/>
      <c r="B462" s="8"/>
      <c r="C462" s="8"/>
      <c r="D462" s="8"/>
      <c r="E462" s="8"/>
    </row>
    <row r="463" spans="1:5" ht="12.75">
      <c r="A463" s="8"/>
      <c r="B463" s="8"/>
      <c r="C463" s="8"/>
      <c r="D463" s="8"/>
      <c r="E463" s="8"/>
    </row>
    <row r="464" spans="1:5" ht="12.75">
      <c r="A464" s="8"/>
      <c r="B464" s="8"/>
      <c r="C464" s="8"/>
      <c r="D464" s="8"/>
      <c r="E464" s="8"/>
    </row>
    <row r="465" spans="1:5" ht="12.75">
      <c r="A465" s="8"/>
      <c r="B465" s="8"/>
      <c r="C465" s="8"/>
      <c r="D465" s="8"/>
      <c r="E465" s="8"/>
    </row>
    <row r="466" spans="1:5" ht="12.75">
      <c r="A466" s="8"/>
      <c r="B466" s="8"/>
      <c r="C466" s="8"/>
      <c r="D466" s="8"/>
      <c r="E466" s="8"/>
    </row>
    <row r="467" spans="1:5" ht="12.75">
      <c r="A467" s="8"/>
      <c r="B467" s="8"/>
      <c r="C467" s="8"/>
      <c r="D467" s="8"/>
      <c r="E467" s="8"/>
    </row>
    <row r="468" spans="1:5" ht="12.75">
      <c r="A468" s="8"/>
      <c r="B468" s="8"/>
      <c r="C468" s="8"/>
      <c r="D468" s="8"/>
      <c r="E468" s="8"/>
    </row>
    <row r="469" spans="1:5" ht="12.75">
      <c r="A469" s="8"/>
      <c r="B469" s="8"/>
      <c r="C469" s="8"/>
      <c r="D469" s="8"/>
      <c r="E469" s="8"/>
    </row>
    <row r="470" spans="1:5" ht="12.75">
      <c r="A470" s="8"/>
      <c r="B470" s="8"/>
      <c r="C470" s="8"/>
      <c r="D470" s="8"/>
      <c r="E470" s="8"/>
    </row>
    <row r="471" spans="1:5" ht="12.75">
      <c r="A471" s="8"/>
      <c r="B471" s="8"/>
      <c r="C471" s="8"/>
      <c r="D471" s="8"/>
      <c r="E471" s="8"/>
    </row>
    <row r="472" spans="1:5" ht="12.75">
      <c r="A472" s="8"/>
      <c r="B472" s="8"/>
      <c r="C472" s="8"/>
      <c r="D472" s="8"/>
      <c r="E472" s="8"/>
    </row>
    <row r="473" spans="1:5" ht="12.75">
      <c r="A473" s="8"/>
      <c r="B473" s="8"/>
      <c r="C473" s="8"/>
      <c r="D473" s="8"/>
      <c r="E473" s="8"/>
    </row>
    <row r="474" spans="1:5" ht="12.75">
      <c r="A474" s="8"/>
      <c r="B474" s="8"/>
      <c r="C474" s="8"/>
      <c r="D474" s="8"/>
      <c r="E474" s="8"/>
    </row>
    <row r="475" spans="1:5" ht="12.75">
      <c r="A475" s="8"/>
      <c r="B475" s="8"/>
      <c r="C475" s="8"/>
      <c r="D475" s="8"/>
      <c r="E475" s="8"/>
    </row>
    <row r="476" spans="1:5" ht="12.75">
      <c r="A476" s="8"/>
      <c r="B476" s="8"/>
      <c r="C476" s="8"/>
      <c r="D476" s="8"/>
      <c r="E476" s="8"/>
    </row>
    <row r="477" spans="1:5" ht="12.75">
      <c r="A477" s="8"/>
      <c r="B477" s="8"/>
      <c r="C477" s="8"/>
      <c r="D477" s="8"/>
      <c r="E477" s="8"/>
    </row>
    <row r="478" spans="1:5" ht="12.75">
      <c r="A478" s="8"/>
      <c r="B478" s="8"/>
      <c r="C478" s="8"/>
      <c r="D478" s="8"/>
      <c r="E478" s="8"/>
    </row>
    <row r="479" spans="1:5" ht="12.75">
      <c r="A479" s="8"/>
      <c r="B479" s="8"/>
      <c r="C479" s="8"/>
      <c r="D479" s="8"/>
      <c r="E479" s="8"/>
    </row>
    <row r="480" spans="1:5" ht="12.75">
      <c r="A480" s="8"/>
      <c r="B480" s="8"/>
      <c r="C480" s="8"/>
      <c r="D480" s="8"/>
      <c r="E480" s="8"/>
    </row>
    <row r="481" spans="1:5" ht="12.75">
      <c r="A481" s="8"/>
      <c r="B481" s="8"/>
      <c r="C481" s="8"/>
      <c r="D481" s="8"/>
      <c r="E481" s="8"/>
    </row>
    <row r="482" spans="1:5" ht="12.75">
      <c r="A482" s="8"/>
      <c r="B482" s="8"/>
      <c r="C482" s="8"/>
      <c r="D482" s="8"/>
      <c r="E482" s="8"/>
    </row>
    <row r="483" spans="1:5" ht="12.75">
      <c r="A483" s="8"/>
      <c r="B483" s="8"/>
      <c r="C483" s="8"/>
      <c r="D483" s="8"/>
      <c r="E483" s="8"/>
    </row>
    <row r="484" spans="1:5" ht="12.75">
      <c r="A484" s="8"/>
      <c r="B484" s="8"/>
      <c r="C484" s="8"/>
      <c r="D484" s="8"/>
      <c r="E484" s="8"/>
    </row>
    <row r="485" spans="1:5" ht="12.75">
      <c r="A485" s="8"/>
      <c r="B485" s="8"/>
      <c r="C485" s="8"/>
      <c r="D485" s="8"/>
      <c r="E485" s="8"/>
    </row>
    <row r="486" spans="1:5" ht="12.75">
      <c r="A486" s="8"/>
      <c r="B486" s="8"/>
      <c r="C486" s="8"/>
      <c r="D486" s="8"/>
      <c r="E486" s="8"/>
    </row>
    <row r="487" spans="1:5" ht="12.75">
      <c r="A487" s="8"/>
      <c r="B487" s="8"/>
      <c r="C487" s="8"/>
      <c r="D487" s="8"/>
      <c r="E487" s="8"/>
    </row>
    <row r="488" spans="1:5" ht="12.75">
      <c r="A488" s="8"/>
      <c r="B488" s="8"/>
      <c r="C488" s="8"/>
      <c r="D488" s="8"/>
      <c r="E488" s="8"/>
    </row>
    <row r="489" spans="1:5" ht="12.75">
      <c r="A489" s="8"/>
      <c r="B489" s="8"/>
      <c r="C489" s="8"/>
      <c r="D489" s="8"/>
      <c r="E489" s="8"/>
    </row>
    <row r="490" spans="1:5" ht="12.75">
      <c r="A490" s="8"/>
      <c r="B490" s="8"/>
      <c r="C490" s="8"/>
      <c r="D490" s="8"/>
      <c r="E490" s="8"/>
    </row>
    <row r="491" spans="1:5" ht="12.75">
      <c r="A491" s="8"/>
      <c r="B491" s="8"/>
      <c r="C491" s="8"/>
      <c r="D491" s="8"/>
      <c r="E491" s="8"/>
    </row>
    <row r="492" spans="1:5" ht="12.75">
      <c r="A492" s="8"/>
      <c r="B492" s="8"/>
      <c r="C492" s="8"/>
      <c r="D492" s="8"/>
      <c r="E492" s="8"/>
    </row>
    <row r="493" spans="1:5" ht="12.75">
      <c r="A493" s="8"/>
      <c r="B493" s="8"/>
      <c r="C493" s="8"/>
      <c r="D493" s="8"/>
      <c r="E493" s="8"/>
    </row>
    <row r="494" spans="1:5" ht="12.75">
      <c r="A494" s="8"/>
      <c r="B494" s="8"/>
      <c r="C494" s="8"/>
      <c r="D494" s="8"/>
      <c r="E494" s="8"/>
    </row>
    <row r="495" spans="1:5" ht="12.75">
      <c r="A495" s="8"/>
      <c r="B495" s="8"/>
      <c r="C495" s="8"/>
      <c r="D495" s="8"/>
      <c r="E495" s="8"/>
    </row>
    <row r="496" spans="1:5" ht="12.75">
      <c r="A496" s="8"/>
      <c r="B496" s="8"/>
      <c r="C496" s="8"/>
      <c r="D496" s="8"/>
      <c r="E496" s="8"/>
    </row>
    <row r="497" spans="1:5" ht="12.75">
      <c r="A497" s="8"/>
      <c r="B497" s="8"/>
      <c r="C497" s="8"/>
      <c r="D497" s="8"/>
      <c r="E497" s="8"/>
    </row>
    <row r="498" spans="1:5" ht="12.75">
      <c r="A498" s="8"/>
      <c r="B498" s="8"/>
      <c r="C498" s="8"/>
      <c r="D498" s="8"/>
      <c r="E498" s="8"/>
    </row>
    <row r="499" spans="1:5" ht="12.75">
      <c r="A499" s="8"/>
      <c r="B499" s="8"/>
      <c r="C499" s="8"/>
      <c r="D499" s="8"/>
      <c r="E499" s="8"/>
    </row>
    <row r="500" spans="1:5" ht="12.75">
      <c r="A500" s="8"/>
      <c r="B500" s="8"/>
      <c r="C500" s="8"/>
      <c r="D500" s="8"/>
      <c r="E500" s="8"/>
    </row>
    <row r="501" spans="1:5" ht="12.75">
      <c r="A501" s="8"/>
      <c r="B501" s="8"/>
      <c r="C501" s="8"/>
      <c r="D501" s="8"/>
      <c r="E501" s="8"/>
    </row>
    <row r="502" spans="1:5" ht="12.75">
      <c r="A502" s="8"/>
      <c r="B502" s="8"/>
      <c r="C502" s="8"/>
      <c r="D502" s="8"/>
      <c r="E502" s="8"/>
    </row>
    <row r="503" spans="1:5" ht="12.75">
      <c r="A503" s="8"/>
      <c r="B503" s="8"/>
      <c r="C503" s="8"/>
      <c r="D503" s="8"/>
      <c r="E503" s="8"/>
    </row>
    <row r="504" spans="1:5" ht="12.75">
      <c r="A504" s="8"/>
      <c r="B504" s="8"/>
      <c r="C504" s="8"/>
      <c r="D504" s="8"/>
      <c r="E504" s="8"/>
    </row>
    <row r="505" spans="1:5" ht="12.75">
      <c r="A505" s="8"/>
      <c r="B505" s="8"/>
      <c r="C505" s="8"/>
      <c r="D505" s="8"/>
      <c r="E505" s="8"/>
    </row>
    <row r="506" spans="1:5" ht="12.75">
      <c r="A506" s="8"/>
      <c r="B506" s="8"/>
      <c r="C506" s="8"/>
      <c r="D506" s="8"/>
      <c r="E506" s="8"/>
    </row>
    <row r="507" spans="1:5" ht="12.75">
      <c r="A507" s="8"/>
      <c r="B507" s="8"/>
      <c r="C507" s="8"/>
      <c r="D507" s="8"/>
      <c r="E507" s="8"/>
    </row>
    <row r="508" spans="1:5" ht="12.75">
      <c r="A508" s="8"/>
      <c r="B508" s="8"/>
      <c r="C508" s="8"/>
      <c r="D508" s="8"/>
      <c r="E508" s="8"/>
    </row>
    <row r="509" spans="1:5" ht="12.75">
      <c r="A509" s="8"/>
      <c r="B509" s="8"/>
      <c r="C509" s="8"/>
      <c r="D509" s="8"/>
      <c r="E509" s="8"/>
    </row>
    <row r="510" spans="1:5" ht="12.75">
      <c r="A510" s="8"/>
      <c r="B510" s="8"/>
      <c r="C510" s="8"/>
      <c r="D510" s="8"/>
      <c r="E510" s="8"/>
    </row>
    <row r="511" spans="1:5" ht="12.75">
      <c r="A511" s="8"/>
      <c r="B511" s="8"/>
      <c r="C511" s="8"/>
      <c r="D511" s="8"/>
      <c r="E511" s="8"/>
    </row>
    <row r="512" spans="1:5" ht="12.75">
      <c r="A512" s="8"/>
      <c r="B512" s="8"/>
      <c r="C512" s="8"/>
      <c r="D512" s="8"/>
      <c r="E512" s="8"/>
    </row>
    <row r="513" spans="1:5" ht="12.75">
      <c r="A513" s="8"/>
      <c r="B513" s="8"/>
      <c r="C513" s="8"/>
      <c r="D513" s="8"/>
      <c r="E513" s="8"/>
    </row>
    <row r="514" spans="1:5" ht="12.75">
      <c r="A514" s="8"/>
      <c r="B514" s="8"/>
      <c r="C514" s="8"/>
      <c r="D514" s="8"/>
      <c r="E514" s="8"/>
    </row>
    <row r="515" spans="1:5" ht="12.75">
      <c r="A515" s="8"/>
      <c r="B515" s="8"/>
      <c r="C515" s="8"/>
      <c r="D515" s="8"/>
      <c r="E515" s="8"/>
    </row>
    <row r="516" spans="1:5" ht="12.75">
      <c r="A516" s="8"/>
      <c r="B516" s="8"/>
      <c r="C516" s="8"/>
      <c r="D516" s="8"/>
      <c r="E516" s="8"/>
    </row>
    <row r="517" spans="1:5" ht="12.75">
      <c r="A517" s="8"/>
      <c r="B517" s="8"/>
      <c r="C517" s="8"/>
      <c r="D517" s="8"/>
      <c r="E517" s="8"/>
    </row>
    <row r="518" spans="1:5" ht="12.75">
      <c r="A518" s="8"/>
      <c r="B518" s="8"/>
      <c r="C518" s="8"/>
      <c r="D518" s="8"/>
      <c r="E518" s="8"/>
    </row>
    <row r="519" spans="1:5" ht="12.75">
      <c r="A519" s="8"/>
      <c r="B519" s="8"/>
      <c r="C519" s="8"/>
      <c r="D519" s="8"/>
      <c r="E519" s="8"/>
    </row>
    <row r="520" spans="1:5" ht="12.75">
      <c r="A520" s="8"/>
      <c r="B520" s="8"/>
      <c r="C520" s="8"/>
      <c r="D520" s="8"/>
      <c r="E520" s="8"/>
    </row>
    <row r="521" spans="1:5" ht="12.75">
      <c r="A521" s="8"/>
      <c r="B521" s="8"/>
      <c r="C521" s="8"/>
      <c r="D521" s="8"/>
      <c r="E521" s="8"/>
    </row>
    <row r="522" spans="1:5" ht="12.75">
      <c r="A522" s="8"/>
      <c r="B522" s="8"/>
      <c r="C522" s="8"/>
      <c r="D522" s="8"/>
      <c r="E522" s="8"/>
    </row>
    <row r="523" spans="1:5" ht="12.75">
      <c r="A523" s="8"/>
      <c r="B523" s="8"/>
      <c r="C523" s="8"/>
      <c r="D523" s="8"/>
      <c r="E523" s="8"/>
    </row>
    <row r="524" spans="1:5" ht="12.75">
      <c r="A524" s="8"/>
      <c r="B524" s="8"/>
      <c r="C524" s="8"/>
      <c r="D524" s="8"/>
      <c r="E524" s="8"/>
    </row>
    <row r="525" spans="1:5" ht="12.75">
      <c r="A525" s="8"/>
      <c r="B525" s="8"/>
      <c r="C525" s="8"/>
      <c r="D525" s="8"/>
      <c r="E525" s="8"/>
    </row>
    <row r="526" spans="1:5" ht="12.75">
      <c r="A526" s="8"/>
      <c r="B526" s="8"/>
      <c r="C526" s="8"/>
      <c r="D526" s="8"/>
      <c r="E526" s="8"/>
    </row>
    <row r="527" spans="1:5" ht="12.75">
      <c r="A527" s="8"/>
      <c r="B527" s="8"/>
      <c r="C527" s="8"/>
      <c r="D527" s="8"/>
      <c r="E527" s="8"/>
    </row>
    <row r="528" spans="1:5" ht="12.75">
      <c r="A528" s="8"/>
      <c r="B528" s="8"/>
      <c r="C528" s="8"/>
      <c r="D528" s="8"/>
      <c r="E528" s="8"/>
    </row>
    <row r="529" spans="1:5" ht="12.75">
      <c r="A529" s="8"/>
      <c r="B529" s="8"/>
      <c r="C529" s="8"/>
      <c r="D529" s="8"/>
      <c r="E529" s="8"/>
    </row>
    <row r="530" spans="1:5" ht="12.75">
      <c r="A530" s="8"/>
      <c r="B530" s="8"/>
      <c r="C530" s="8"/>
      <c r="D530" s="8"/>
      <c r="E530" s="8"/>
    </row>
    <row r="531" spans="1:5" ht="12.75">
      <c r="A531" s="8"/>
      <c r="B531" s="8"/>
      <c r="C531" s="8"/>
      <c r="D531" s="8"/>
      <c r="E531" s="8"/>
    </row>
    <row r="532" spans="1:5" ht="12.75">
      <c r="A532" s="8"/>
      <c r="B532" s="8"/>
      <c r="C532" s="8"/>
      <c r="D532" s="8"/>
      <c r="E532" s="8"/>
    </row>
    <row r="533" spans="1:5" ht="12.75">
      <c r="A533" s="8"/>
      <c r="B533" s="8"/>
      <c r="C533" s="8"/>
      <c r="D533" s="8"/>
      <c r="E533" s="8"/>
    </row>
    <row r="534" spans="1:5" ht="12.75">
      <c r="A534" s="8"/>
      <c r="B534" s="8"/>
      <c r="C534" s="8"/>
      <c r="D534" s="8"/>
      <c r="E534" s="8"/>
    </row>
    <row r="535" spans="1:5" ht="12.75">
      <c r="A535" s="8"/>
      <c r="B535" s="8"/>
      <c r="C535" s="8"/>
      <c r="D535" s="8"/>
      <c r="E535" s="8"/>
    </row>
    <row r="536" spans="1:5" ht="12.75">
      <c r="A536" s="8"/>
      <c r="B536" s="8"/>
      <c r="C536" s="8"/>
      <c r="D536" s="8"/>
      <c r="E536" s="8"/>
    </row>
    <row r="537" spans="1:5" ht="12.75">
      <c r="A537" s="8"/>
      <c r="B537" s="8"/>
      <c r="C537" s="8"/>
      <c r="D537" s="8"/>
      <c r="E537" s="8"/>
    </row>
    <row r="538" spans="1:5" ht="12.75">
      <c r="A538" s="8"/>
      <c r="B538" s="8"/>
      <c r="C538" s="8"/>
      <c r="D538" s="8"/>
      <c r="E538" s="8"/>
    </row>
    <row r="539" spans="1:5" ht="12.75">
      <c r="A539" s="8"/>
      <c r="B539" s="8"/>
      <c r="C539" s="8"/>
      <c r="D539" s="8"/>
      <c r="E539" s="8"/>
    </row>
    <row r="540" spans="1:5" ht="12.75">
      <c r="A540" s="8"/>
      <c r="B540" s="8"/>
      <c r="C540" s="8"/>
      <c r="D540" s="8"/>
      <c r="E540" s="8"/>
    </row>
    <row r="541" spans="1:5" ht="12.75">
      <c r="A541" s="8"/>
      <c r="B541" s="8"/>
      <c r="C541" s="8"/>
      <c r="D541" s="8"/>
      <c r="E541" s="8"/>
    </row>
    <row r="542" spans="1:5" ht="12.75">
      <c r="A542" s="8"/>
      <c r="B542" s="8"/>
      <c r="C542" s="8"/>
      <c r="D542" s="8"/>
      <c r="E542" s="8"/>
    </row>
    <row r="543" spans="1:5" ht="12.75">
      <c r="A543" s="8"/>
      <c r="B543" s="8"/>
      <c r="C543" s="8"/>
      <c r="D543" s="8"/>
      <c r="E543" s="8"/>
    </row>
    <row r="544" spans="1:5" ht="12.75">
      <c r="A544" s="8"/>
      <c r="B544" s="8"/>
      <c r="C544" s="8"/>
      <c r="D544" s="8"/>
      <c r="E544" s="8"/>
    </row>
    <row r="545" spans="1:5" ht="12.75">
      <c r="A545" s="8"/>
      <c r="B545" s="8"/>
      <c r="C545" s="8"/>
      <c r="D545" s="8"/>
      <c r="E545" s="8"/>
    </row>
    <row r="546" spans="1:5" ht="12.75">
      <c r="A546" s="8"/>
      <c r="B546" s="8"/>
      <c r="C546" s="8"/>
      <c r="D546" s="8"/>
      <c r="E546" s="8"/>
    </row>
    <row r="547" spans="1:5" ht="12.75">
      <c r="A547" s="8"/>
      <c r="B547" s="8"/>
      <c r="C547" s="8"/>
      <c r="D547" s="8"/>
      <c r="E547" s="8"/>
    </row>
    <row r="548" spans="1:5" ht="12.75">
      <c r="A548" s="8"/>
      <c r="B548" s="8"/>
      <c r="C548" s="8"/>
      <c r="D548" s="8"/>
      <c r="E548" s="8"/>
    </row>
    <row r="549" spans="1:5" ht="12.75">
      <c r="A549" s="8"/>
      <c r="B549" s="8"/>
      <c r="C549" s="8"/>
      <c r="D549" s="8"/>
      <c r="E549" s="8"/>
    </row>
    <row r="550" spans="1:5" ht="12.75">
      <c r="A550" s="8"/>
      <c r="B550" s="8"/>
      <c r="C550" s="8"/>
      <c r="D550" s="8"/>
      <c r="E550" s="8"/>
    </row>
    <row r="551" spans="1:5" ht="12.75">
      <c r="A551" s="8"/>
      <c r="B551" s="8"/>
      <c r="C551" s="8"/>
      <c r="D551" s="8"/>
      <c r="E551" s="8"/>
    </row>
  </sheetData>
  <sheetProtection/>
  <mergeCells count="15">
    <mergeCell ref="A7:H7"/>
    <mergeCell ref="C9:C10"/>
    <mergeCell ref="H9:H10"/>
    <mergeCell ref="D9:D10"/>
    <mergeCell ref="A9:A10"/>
    <mergeCell ref="F9:F10"/>
    <mergeCell ref="G9:G10"/>
    <mergeCell ref="E9:E10"/>
    <mergeCell ref="B9:B10"/>
    <mergeCell ref="A5:H5"/>
    <mergeCell ref="A6:H6"/>
    <mergeCell ref="A1:H1"/>
    <mergeCell ref="A2:H2"/>
    <mergeCell ref="A3:H3"/>
    <mergeCell ref="A4:H4"/>
  </mergeCells>
  <printOptions/>
  <pageMargins left="0.7086614173228347" right="0.3937007874015748" top="0.35433070866141736" bottom="0.3937007874015748" header="0.4330708661417323" footer="0.4724409448818898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SheetLayoutView="100" zoomScalePageLayoutView="0" workbookViewId="0" topLeftCell="A1">
      <selection activeCell="C36" sqref="C36"/>
    </sheetView>
  </sheetViews>
  <sheetFormatPr defaultColWidth="9.00390625" defaultRowHeight="12.75"/>
  <cols>
    <col min="1" max="1" width="89.875" style="0" customWidth="1"/>
    <col min="2" max="2" width="16.875" style="0" customWidth="1"/>
  </cols>
  <sheetData>
    <row r="1" spans="1:2" ht="12.75">
      <c r="A1" s="469"/>
      <c r="B1" s="474" t="s">
        <v>70</v>
      </c>
    </row>
    <row r="2" spans="1:2" ht="12.75">
      <c r="A2" s="469"/>
      <c r="B2" s="474" t="s">
        <v>355</v>
      </c>
    </row>
    <row r="3" spans="1:2" ht="15.75" customHeight="1">
      <c r="A3" s="469"/>
      <c r="B3" s="496" t="s">
        <v>122</v>
      </c>
    </row>
    <row r="4" spans="1:2" ht="12.75">
      <c r="A4" s="469"/>
      <c r="B4" s="474" t="s">
        <v>349</v>
      </c>
    </row>
    <row r="5" spans="1:2" ht="12.75">
      <c r="A5" s="470"/>
      <c r="B5" s="469"/>
    </row>
    <row r="6" spans="1:2" ht="12.75">
      <c r="A6" s="470"/>
      <c r="B6" s="469"/>
    </row>
    <row r="7" spans="1:2" ht="18" customHeight="1">
      <c r="A7" s="723" t="s">
        <v>93</v>
      </c>
      <c r="B7" s="724"/>
    </row>
    <row r="8" spans="1:2" ht="14.25">
      <c r="A8" s="723" t="s">
        <v>94</v>
      </c>
      <c r="B8" s="724"/>
    </row>
    <row r="9" spans="1:2" ht="14.25">
      <c r="A9" s="723" t="s">
        <v>599</v>
      </c>
      <c r="B9" s="724"/>
    </row>
    <row r="10" spans="1:2" ht="20.25" customHeight="1">
      <c r="A10" s="471"/>
      <c r="B10" s="487" t="s">
        <v>104</v>
      </c>
    </row>
    <row r="11" spans="1:2" ht="27.75" customHeight="1">
      <c r="A11" s="475" t="s">
        <v>126</v>
      </c>
      <c r="B11" s="476" t="s">
        <v>492</v>
      </c>
    </row>
    <row r="12" spans="1:2" ht="12.75">
      <c r="A12" s="472">
        <v>1</v>
      </c>
      <c r="B12" s="473">
        <v>2</v>
      </c>
    </row>
    <row r="13" spans="1:2" ht="22.5" customHeight="1">
      <c r="A13" s="477" t="s">
        <v>407</v>
      </c>
      <c r="B13" s="478">
        <f>B14+B17</f>
        <v>25000</v>
      </c>
    </row>
    <row r="14" spans="1:2" ht="22.5" customHeight="1">
      <c r="A14" s="477" t="s">
        <v>195</v>
      </c>
      <c r="B14" s="478">
        <f>B15+B16</f>
        <v>5000</v>
      </c>
    </row>
    <row r="15" spans="1:2" ht="21.75" customHeight="1">
      <c r="A15" s="479" t="s">
        <v>340</v>
      </c>
      <c r="B15" s="480">
        <v>5000</v>
      </c>
    </row>
    <row r="16" spans="1:2" ht="19.5" customHeight="1">
      <c r="A16" s="479" t="s">
        <v>341</v>
      </c>
      <c r="B16" s="480">
        <v>0</v>
      </c>
    </row>
    <row r="17" spans="1:2" ht="37.5" customHeight="1">
      <c r="A17" s="477" t="s">
        <v>462</v>
      </c>
      <c r="B17" s="478">
        <f>B18+B19</f>
        <v>20000</v>
      </c>
    </row>
    <row r="18" spans="1:2" ht="21" customHeight="1">
      <c r="A18" s="479" t="s">
        <v>340</v>
      </c>
      <c r="B18" s="480">
        <v>20000</v>
      </c>
    </row>
    <row r="19" spans="1:2" ht="19.5" customHeight="1">
      <c r="A19" s="479" t="s">
        <v>341</v>
      </c>
      <c r="B19" s="480">
        <v>0</v>
      </c>
    </row>
    <row r="20" spans="1:2" ht="12.75">
      <c r="A20" s="469"/>
      <c r="B20" s="469"/>
    </row>
    <row r="21" spans="1:2" ht="12.75">
      <c r="A21" s="469"/>
      <c r="B21" s="469"/>
    </row>
    <row r="22" spans="1:2" ht="12.75">
      <c r="A22" s="469"/>
      <c r="B22" s="469"/>
    </row>
    <row r="23" spans="1:2" ht="12.75">
      <c r="A23" s="469"/>
      <c r="B23" s="469"/>
    </row>
    <row r="24" spans="1:2" ht="12.75">
      <c r="A24" s="469"/>
      <c r="B24" s="469"/>
    </row>
    <row r="25" spans="1:2" ht="12.75">
      <c r="A25" s="469"/>
      <c r="B25" s="469"/>
    </row>
    <row r="26" spans="1:2" ht="12.75">
      <c r="A26" s="469"/>
      <c r="B26" s="469"/>
    </row>
    <row r="27" spans="1:2" ht="12.75">
      <c r="A27" s="469"/>
      <c r="B27" s="469"/>
    </row>
    <row r="28" spans="1:2" ht="12.75">
      <c r="A28" s="469"/>
      <c r="B28" s="469"/>
    </row>
  </sheetData>
  <sheetProtection/>
  <mergeCells count="3">
    <mergeCell ref="A7:B7"/>
    <mergeCell ref="A8:B8"/>
    <mergeCell ref="A9:B9"/>
  </mergeCells>
  <printOptions/>
  <pageMargins left="0.7480314960629921" right="0.5118110236220472" top="0.5905511811023623" bottom="0.5905511811023623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zoomScalePageLayoutView="0" workbookViewId="0" topLeftCell="A8">
      <selection activeCell="F14" sqref="F14"/>
    </sheetView>
  </sheetViews>
  <sheetFormatPr defaultColWidth="9.00390625" defaultRowHeight="12.75"/>
  <cols>
    <col min="1" max="1" width="7.875" style="0" customWidth="1"/>
    <col min="2" max="2" width="25.875" style="0" customWidth="1"/>
    <col min="3" max="3" width="53.875" style="0" customWidth="1"/>
    <col min="4" max="4" width="17.00390625" style="0" customWidth="1"/>
    <col min="8" max="8" width="18.875" style="0" customWidth="1"/>
    <col min="9" max="9" width="3.25390625" style="0" customWidth="1"/>
    <col min="10" max="10" width="15.25390625" style="0" customWidth="1"/>
  </cols>
  <sheetData>
    <row r="1" spans="1:4" ht="12.75">
      <c r="A1" s="469"/>
      <c r="B1" s="52"/>
      <c r="C1" s="52"/>
      <c r="D1" s="52" t="s">
        <v>71</v>
      </c>
    </row>
    <row r="2" spans="1:4" ht="12.75">
      <c r="A2" s="469"/>
      <c r="B2" s="52"/>
      <c r="C2" s="52"/>
      <c r="D2" s="52" t="s">
        <v>30</v>
      </c>
    </row>
    <row r="3" spans="1:4" ht="15" customHeight="1">
      <c r="A3" s="469"/>
      <c r="B3" s="52"/>
      <c r="C3" s="52"/>
      <c r="D3" s="481" t="s">
        <v>122</v>
      </c>
    </row>
    <row r="4" spans="1:4" ht="12.75">
      <c r="A4" s="469"/>
      <c r="B4" s="52"/>
      <c r="C4" s="52"/>
      <c r="D4" s="52" t="s">
        <v>348</v>
      </c>
    </row>
    <row r="5" spans="1:10" ht="12.75">
      <c r="A5" s="469"/>
      <c r="B5" s="52"/>
      <c r="C5" s="52"/>
      <c r="D5" s="469"/>
      <c r="F5" s="217"/>
      <c r="G5" s="422"/>
      <c r="H5" s="50"/>
      <c r="J5" s="50"/>
    </row>
    <row r="6" spans="1:8" ht="17.25" customHeight="1">
      <c r="A6" s="637" t="s">
        <v>763</v>
      </c>
      <c r="B6" s="725"/>
      <c r="C6" s="725"/>
      <c r="D6" s="725"/>
      <c r="G6" s="421"/>
      <c r="H6" s="423"/>
    </row>
    <row r="7" spans="1:8" ht="18" customHeight="1">
      <c r="A7" s="637" t="s">
        <v>156</v>
      </c>
      <c r="B7" s="725"/>
      <c r="C7" s="725"/>
      <c r="D7" s="725"/>
      <c r="G7" s="421"/>
      <c r="H7" s="423"/>
    </row>
    <row r="8" spans="1:8" ht="17.25" customHeight="1">
      <c r="A8" s="637" t="s">
        <v>157</v>
      </c>
      <c r="B8" s="725"/>
      <c r="C8" s="725"/>
      <c r="D8" s="725"/>
      <c r="G8" s="421"/>
      <c r="H8" s="423"/>
    </row>
    <row r="9" spans="1:10" ht="20.25" customHeight="1">
      <c r="A9" s="469"/>
      <c r="B9" s="482"/>
      <c r="C9" s="483"/>
      <c r="D9" s="487" t="s">
        <v>104</v>
      </c>
      <c r="G9" s="421"/>
      <c r="H9" s="424"/>
      <c r="I9" s="424"/>
      <c r="J9" s="424"/>
    </row>
    <row r="10" spans="1:11" ht="81.75" customHeight="1">
      <c r="A10" s="486" t="s">
        <v>47</v>
      </c>
      <c r="B10" s="495" t="s">
        <v>810</v>
      </c>
      <c r="C10" s="495" t="s">
        <v>126</v>
      </c>
      <c r="D10" s="486" t="s">
        <v>492</v>
      </c>
      <c r="G10" s="2">
        <v>13</v>
      </c>
      <c r="H10" s="595" t="e">
        <f>#REF!+(-'Мун.заим(13)'!B16)+(-'Мун.заим(13)'!B19)</f>
        <v>#REF!</v>
      </c>
      <c r="I10" s="50"/>
      <c r="J10" s="595" t="e">
        <f>-(#REF!+'Мун.заим(13)'!B15+'Мун.заим(13)'!B18)</f>
        <v>#REF!</v>
      </c>
      <c r="K10" s="50"/>
    </row>
    <row r="11" spans="1:10" ht="12.75">
      <c r="A11" s="494">
        <v>1</v>
      </c>
      <c r="B11" s="484">
        <v>2</v>
      </c>
      <c r="C11" s="484">
        <v>3</v>
      </c>
      <c r="D11" s="200">
        <v>4</v>
      </c>
      <c r="G11" s="392"/>
      <c r="H11" s="50"/>
      <c r="J11" s="50"/>
    </row>
    <row r="12" spans="1:8" ht="37.5" customHeight="1">
      <c r="A12" s="240"/>
      <c r="B12" s="532"/>
      <c r="C12" s="533" t="s">
        <v>442</v>
      </c>
      <c r="D12" s="534" t="e">
        <f>D13</f>
        <v>#REF!</v>
      </c>
      <c r="G12" s="2"/>
      <c r="H12" s="50"/>
    </row>
    <row r="13" spans="1:8" ht="36" customHeight="1">
      <c r="A13" s="240">
        <v>892</v>
      </c>
      <c r="B13" s="532" t="s">
        <v>588</v>
      </c>
      <c r="C13" s="533" t="s">
        <v>443</v>
      </c>
      <c r="D13" s="534" t="e">
        <f>D14+D17+D20</f>
        <v>#REF!</v>
      </c>
      <c r="G13" s="2"/>
      <c r="H13" s="50"/>
    </row>
    <row r="14" spans="1:8" ht="53.25" customHeight="1">
      <c r="A14" s="256"/>
      <c r="B14" s="260"/>
      <c r="C14" s="460" t="s">
        <v>527</v>
      </c>
      <c r="D14" s="485">
        <f>D15-D16</f>
        <v>5000</v>
      </c>
      <c r="G14" s="2"/>
      <c r="H14" s="50"/>
    </row>
    <row r="15" spans="1:8" ht="53.25" customHeight="1">
      <c r="A15" s="256">
        <v>892</v>
      </c>
      <c r="B15" s="260" t="s">
        <v>513</v>
      </c>
      <c r="C15" s="460" t="s">
        <v>514</v>
      </c>
      <c r="D15" s="485">
        <v>5000</v>
      </c>
      <c r="G15" s="2"/>
      <c r="H15" s="50"/>
    </row>
    <row r="16" spans="1:8" ht="52.5" customHeight="1">
      <c r="A16" s="256">
        <v>892</v>
      </c>
      <c r="B16" s="260" t="s">
        <v>511</v>
      </c>
      <c r="C16" s="460" t="s">
        <v>512</v>
      </c>
      <c r="D16" s="485">
        <v>0</v>
      </c>
      <c r="G16" s="2"/>
      <c r="H16" s="50"/>
    </row>
    <row r="17" spans="1:7" ht="66.75" customHeight="1">
      <c r="A17" s="256"/>
      <c r="B17" s="260"/>
      <c r="C17" s="460" t="s">
        <v>100</v>
      </c>
      <c r="D17" s="485">
        <f>D18-D19</f>
        <v>20000</v>
      </c>
      <c r="G17" s="2"/>
    </row>
    <row r="18" spans="1:7" ht="51" customHeight="1">
      <c r="A18" s="256">
        <v>892</v>
      </c>
      <c r="B18" s="260" t="s">
        <v>507</v>
      </c>
      <c r="C18" s="460" t="s">
        <v>508</v>
      </c>
      <c r="D18" s="485">
        <v>20000</v>
      </c>
      <c r="G18" s="2"/>
    </row>
    <row r="19" spans="1:7" ht="48.75" customHeight="1">
      <c r="A19" s="256">
        <v>892</v>
      </c>
      <c r="B19" s="260" t="s">
        <v>509</v>
      </c>
      <c r="C19" s="460" t="s">
        <v>510</v>
      </c>
      <c r="D19" s="485">
        <v>0</v>
      </c>
      <c r="G19" s="2"/>
    </row>
    <row r="20" spans="1:4" ht="34.5" customHeight="1">
      <c r="A20" s="256">
        <v>892</v>
      </c>
      <c r="B20" s="260" t="s">
        <v>101</v>
      </c>
      <c r="C20" s="460" t="s">
        <v>102</v>
      </c>
      <c r="D20" s="485" t="e">
        <f>D21+D22</f>
        <v>#REF!</v>
      </c>
    </row>
    <row r="21" spans="1:4" ht="34.5" customHeight="1">
      <c r="A21" s="256">
        <v>892</v>
      </c>
      <c r="B21" s="260" t="s">
        <v>515</v>
      </c>
      <c r="C21" s="460" t="s">
        <v>516</v>
      </c>
      <c r="D21" s="391" t="e">
        <f>J10</f>
        <v>#REF!</v>
      </c>
    </row>
    <row r="22" spans="1:4" ht="36" customHeight="1">
      <c r="A22" s="256">
        <v>892</v>
      </c>
      <c r="B22" s="260" t="s">
        <v>518</v>
      </c>
      <c r="C22" s="460" t="s">
        <v>517</v>
      </c>
      <c r="D22" s="391" t="e">
        <f>H10</f>
        <v>#REF!</v>
      </c>
    </row>
    <row r="23" spans="2:3" ht="12.75">
      <c r="B23" s="207"/>
      <c r="C23" s="207"/>
    </row>
    <row r="24" spans="2:3" ht="12.75">
      <c r="B24" s="207"/>
      <c r="C24" s="207"/>
    </row>
    <row r="25" spans="2:3" ht="12.75">
      <c r="B25" s="207"/>
      <c r="C25" s="207"/>
    </row>
    <row r="26" spans="2:3" ht="12.75">
      <c r="B26" s="207"/>
      <c r="C26" s="207"/>
    </row>
    <row r="27" spans="2:3" ht="12.75">
      <c r="B27" s="207"/>
      <c r="C27" s="207"/>
    </row>
    <row r="28" spans="2:3" ht="12.75">
      <c r="B28" s="207"/>
      <c r="C28" s="207"/>
    </row>
    <row r="29" spans="2:3" ht="12.75">
      <c r="B29" s="207"/>
      <c r="C29" s="207"/>
    </row>
    <row r="30" spans="2:3" ht="12.75">
      <c r="B30" s="207"/>
      <c r="C30" s="207"/>
    </row>
    <row r="31" spans="2:3" ht="12.75">
      <c r="B31" s="207"/>
      <c r="C31" s="207"/>
    </row>
    <row r="32" spans="2:3" ht="12.75">
      <c r="B32" s="207"/>
      <c r="C32" s="207"/>
    </row>
    <row r="33" spans="2:3" ht="12.75">
      <c r="B33" s="207"/>
      <c r="C33" s="207"/>
    </row>
    <row r="34" spans="2:3" ht="12.75">
      <c r="B34" s="207"/>
      <c r="C34" s="207"/>
    </row>
  </sheetData>
  <sheetProtection/>
  <mergeCells count="3">
    <mergeCell ref="A6:D6"/>
    <mergeCell ref="A7:D7"/>
    <mergeCell ref="A8:D8"/>
  </mergeCells>
  <printOptions/>
  <pageMargins left="0.7874015748031497" right="0.5905511811023623" top="0.7086614173228347" bottom="0.98425196850393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86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74" sqref="A74:K74"/>
    </sheetView>
  </sheetViews>
  <sheetFormatPr defaultColWidth="9.00390625" defaultRowHeight="12.75"/>
  <cols>
    <col min="1" max="1" width="67.25390625" style="0" customWidth="1"/>
    <col min="2" max="2" width="5.25390625" style="0" customWidth="1"/>
    <col min="3" max="3" width="7.125" style="0" customWidth="1"/>
    <col min="4" max="4" width="10.125" style="0" customWidth="1"/>
    <col min="5" max="5" width="6.125" style="0" customWidth="1"/>
    <col min="6" max="6" width="6.75390625" style="0" customWidth="1"/>
    <col min="7" max="7" width="4.375" style="0" customWidth="1"/>
    <col min="8" max="8" width="10.25390625" style="0" hidden="1" customWidth="1"/>
    <col min="9" max="9" width="9.00390625" style="0" customWidth="1"/>
    <col min="10" max="11" width="8.875" style="0" customWidth="1"/>
    <col min="12" max="15" width="9.00390625" style="0" customWidth="1"/>
    <col min="16" max="16" width="10.25390625" style="0" customWidth="1"/>
    <col min="17" max="17" width="9.125" style="0" customWidth="1"/>
    <col min="18" max="18" width="9.00390625" style="0" customWidth="1"/>
    <col min="19" max="19" width="8.75390625" style="0" customWidth="1"/>
  </cols>
  <sheetData>
    <row r="1" spans="17:21" ht="12.75">
      <c r="Q1" s="143"/>
      <c r="R1" s="143"/>
      <c r="S1" s="143"/>
      <c r="T1" s="143"/>
      <c r="U1" s="143"/>
    </row>
    <row r="2" spans="1:21" ht="15">
      <c r="A2" s="731" t="s">
        <v>587</v>
      </c>
      <c r="B2" s="731"/>
      <c r="C2" s="731"/>
      <c r="D2" s="731"/>
      <c r="E2" s="731"/>
      <c r="F2" s="731"/>
      <c r="G2" s="640"/>
      <c r="H2" s="640"/>
      <c r="I2" s="640"/>
      <c r="J2" s="640"/>
      <c r="K2" s="640"/>
      <c r="M2" s="50"/>
      <c r="N2" s="50"/>
      <c r="O2" s="50"/>
      <c r="Q2" s="143"/>
      <c r="R2" s="143"/>
      <c r="S2" s="143"/>
      <c r="T2" s="143"/>
      <c r="U2" s="143"/>
    </row>
    <row r="3" spans="1:21" ht="33.75" customHeight="1">
      <c r="A3" s="736"/>
      <c r="B3" s="736"/>
      <c r="C3" s="737"/>
      <c r="D3" s="737"/>
      <c r="E3" s="737"/>
      <c r="F3" s="737"/>
      <c r="G3" s="738"/>
      <c r="H3" s="414" t="s">
        <v>713</v>
      </c>
      <c r="I3" s="743" t="s">
        <v>534</v>
      </c>
      <c r="J3" s="744"/>
      <c r="K3" s="191" t="s">
        <v>120</v>
      </c>
      <c r="Q3" s="143"/>
      <c r="R3" s="143"/>
      <c r="S3" s="143"/>
      <c r="T3" s="143"/>
      <c r="U3" s="143"/>
    </row>
    <row r="4" spans="1:21" ht="12.75" customHeight="1">
      <c r="A4" s="740" t="s">
        <v>416</v>
      </c>
      <c r="B4" s="734" t="s">
        <v>137</v>
      </c>
      <c r="C4" s="729" t="s">
        <v>375</v>
      </c>
      <c r="D4" s="729" t="s">
        <v>140</v>
      </c>
      <c r="E4" s="729" t="s">
        <v>377</v>
      </c>
      <c r="F4" s="732" t="s">
        <v>83</v>
      </c>
      <c r="G4" s="729" t="s">
        <v>50</v>
      </c>
      <c r="H4" s="726" t="s">
        <v>251</v>
      </c>
      <c r="I4" s="741" t="s">
        <v>556</v>
      </c>
      <c r="J4" s="726" t="s">
        <v>252</v>
      </c>
      <c r="K4" s="726" t="s">
        <v>253</v>
      </c>
      <c r="M4" s="50"/>
      <c r="N4" s="50"/>
      <c r="O4" s="50"/>
      <c r="Q4" s="143"/>
      <c r="R4" s="143"/>
      <c r="S4" s="143"/>
      <c r="T4" s="143"/>
      <c r="U4" s="143"/>
    </row>
    <row r="5" spans="1:21" ht="11.25" customHeight="1">
      <c r="A5" s="740"/>
      <c r="B5" s="735"/>
      <c r="C5" s="730"/>
      <c r="D5" s="730"/>
      <c r="E5" s="730"/>
      <c r="F5" s="733"/>
      <c r="G5" s="739"/>
      <c r="H5" s="726"/>
      <c r="I5" s="742"/>
      <c r="J5" s="726"/>
      <c r="K5" s="726"/>
      <c r="M5" s="50"/>
      <c r="N5" s="50"/>
      <c r="O5" s="50"/>
      <c r="P5" s="50"/>
      <c r="Q5" s="143"/>
      <c r="R5" s="143"/>
      <c r="S5" s="143"/>
      <c r="T5" s="143"/>
      <c r="U5" s="143"/>
    </row>
    <row r="6" spans="1:21" ht="9.75" customHeight="1">
      <c r="A6" s="82">
        <v>1</v>
      </c>
      <c r="B6" s="82">
        <v>2</v>
      </c>
      <c r="C6" s="123" t="s">
        <v>389</v>
      </c>
      <c r="D6" s="123" t="s">
        <v>141</v>
      </c>
      <c r="E6" s="123" t="s">
        <v>390</v>
      </c>
      <c r="F6" s="123" t="s">
        <v>324</v>
      </c>
      <c r="G6" s="123"/>
      <c r="H6" s="390"/>
      <c r="I6" s="390"/>
      <c r="J6" s="389"/>
      <c r="K6" s="382"/>
      <c r="L6" s="426"/>
      <c r="M6" s="427"/>
      <c r="N6" s="427"/>
      <c r="O6" s="427"/>
      <c r="P6" s="426"/>
      <c r="Q6" s="383"/>
      <c r="R6" s="143"/>
      <c r="S6" s="143"/>
      <c r="T6" s="143"/>
      <c r="U6" s="143"/>
    </row>
    <row r="7" spans="1:21" ht="15.75">
      <c r="A7" s="185" t="s">
        <v>453</v>
      </c>
      <c r="B7" s="186" t="s">
        <v>364</v>
      </c>
      <c r="C7" s="187" t="s">
        <v>419</v>
      </c>
      <c r="D7" s="187" t="s">
        <v>154</v>
      </c>
      <c r="E7" s="187" t="s">
        <v>392</v>
      </c>
      <c r="F7" s="187" t="s">
        <v>392</v>
      </c>
      <c r="G7" s="187"/>
      <c r="H7" s="381" t="e">
        <f>H8+H40+H49+H56+H94+H98+H122+H134+H143</f>
        <v>#REF!</v>
      </c>
      <c r="I7" s="381">
        <f>I8+I40+I49+I56+I94+I98+I122+I134+I143</f>
        <v>76097.4</v>
      </c>
      <c r="J7" s="381">
        <f>J8+J40+J49+J56+J94+J98+J122+J134+J143</f>
        <v>73046.3</v>
      </c>
      <c r="K7" s="381">
        <f>K8+K40+K49+K56+K94+K98+K122+K134+K143</f>
        <v>76168.1</v>
      </c>
      <c r="L7" s="428" t="s">
        <v>557</v>
      </c>
      <c r="M7" s="429"/>
      <c r="N7" s="429"/>
      <c r="O7" s="429"/>
      <c r="P7" s="428"/>
      <c r="Q7" s="143"/>
      <c r="R7" s="143"/>
      <c r="S7" s="143"/>
      <c r="T7" s="143"/>
      <c r="U7" s="143"/>
    </row>
    <row r="8" spans="1:21" ht="14.25" customHeight="1">
      <c r="A8" s="185"/>
      <c r="B8" s="186"/>
      <c r="C8" s="187" t="s">
        <v>391</v>
      </c>
      <c r="D8" s="187"/>
      <c r="E8" s="187"/>
      <c r="F8" s="187"/>
      <c r="G8" s="187"/>
      <c r="H8" s="381" t="e">
        <f>H9+H12+H19+H25+H26+H28+H29+H30+#REF!+H27+#REF!+#REF!+#REF!+#REF!</f>
        <v>#REF!</v>
      </c>
      <c r="I8" s="381">
        <f>I9+I12+I19+I25+I26+I28+I29+I30+I27</f>
        <v>14713.7</v>
      </c>
      <c r="J8" s="381">
        <f>J9+J12+J19+J25+J26+J28+J29+J30+J27</f>
        <v>13969.099999999999</v>
      </c>
      <c r="K8" s="381">
        <f>K9+K12+K19+K25+K26+K28+K29+K30+K27</f>
        <v>14012.599999999999</v>
      </c>
      <c r="M8" s="50"/>
      <c r="N8" s="50"/>
      <c r="O8" s="50"/>
      <c r="Q8" s="143"/>
      <c r="R8" s="143"/>
      <c r="S8" s="143"/>
      <c r="T8" s="143"/>
      <c r="U8" s="143"/>
    </row>
    <row r="9" spans="1:21" ht="12.75">
      <c r="A9" s="133" t="s">
        <v>711</v>
      </c>
      <c r="B9" s="110" t="s">
        <v>364</v>
      </c>
      <c r="C9" s="111" t="s">
        <v>619</v>
      </c>
      <c r="D9" s="111" t="s">
        <v>620</v>
      </c>
      <c r="E9" s="111" t="s">
        <v>123</v>
      </c>
      <c r="F9" s="111" t="s">
        <v>392</v>
      </c>
      <c r="G9" s="111" t="s">
        <v>387</v>
      </c>
      <c r="H9" s="153">
        <f>H10+H11</f>
        <v>699.2</v>
      </c>
      <c r="I9" s="153">
        <f>I10+I11</f>
        <v>699.2</v>
      </c>
      <c r="J9" s="153">
        <f>J10+J11</f>
        <v>699.2</v>
      </c>
      <c r="K9" s="153">
        <f>K10+K11</f>
        <v>699.2</v>
      </c>
      <c r="L9" s="143"/>
      <c r="M9" s="389"/>
      <c r="N9" s="389"/>
      <c r="O9" s="389"/>
      <c r="P9" s="143"/>
      <c r="Q9" s="399"/>
      <c r="R9" s="399" t="s">
        <v>610</v>
      </c>
      <c r="S9" s="452"/>
      <c r="T9" s="254"/>
      <c r="U9" s="398"/>
    </row>
    <row r="10" spans="1:21" ht="12.75">
      <c r="A10" s="25" t="s">
        <v>809</v>
      </c>
      <c r="B10" s="49" t="s">
        <v>364</v>
      </c>
      <c r="C10" s="26" t="s">
        <v>619</v>
      </c>
      <c r="D10" s="13" t="s">
        <v>620</v>
      </c>
      <c r="E10" s="13" t="s">
        <v>694</v>
      </c>
      <c r="F10" s="26" t="s">
        <v>178</v>
      </c>
      <c r="G10" s="26"/>
      <c r="H10" s="393">
        <v>537</v>
      </c>
      <c r="I10" s="393">
        <v>537</v>
      </c>
      <c r="J10" s="393">
        <v>537</v>
      </c>
      <c r="K10" s="393">
        <v>537</v>
      </c>
      <c r="L10" s="415" t="s">
        <v>403</v>
      </c>
      <c r="M10" s="389"/>
      <c r="N10" s="389"/>
      <c r="O10" s="389"/>
      <c r="P10" s="143"/>
      <c r="Q10" s="400"/>
      <c r="R10" s="400" t="s">
        <v>609</v>
      </c>
      <c r="S10" s="452"/>
      <c r="T10" s="254"/>
      <c r="U10" s="143"/>
    </row>
    <row r="11" spans="1:22" ht="11.25" customHeight="1" thickBot="1">
      <c r="A11" s="62" t="s">
        <v>180</v>
      </c>
      <c r="B11" s="49" t="s">
        <v>364</v>
      </c>
      <c r="C11" s="26" t="s">
        <v>619</v>
      </c>
      <c r="D11" s="13" t="s">
        <v>620</v>
      </c>
      <c r="E11" s="13" t="s">
        <v>694</v>
      </c>
      <c r="F11" s="26" t="s">
        <v>179</v>
      </c>
      <c r="G11" s="26"/>
      <c r="H11" s="393">
        <v>162.2</v>
      </c>
      <c r="I11" s="393">
        <v>162.2</v>
      </c>
      <c r="J11" s="393">
        <v>162.2</v>
      </c>
      <c r="K11" s="393">
        <v>162.2</v>
      </c>
      <c r="L11" s="143"/>
      <c r="M11" s="389"/>
      <c r="N11" s="389"/>
      <c r="O11" s="389"/>
      <c r="P11" s="143"/>
      <c r="Q11" s="397"/>
      <c r="R11" s="453"/>
      <c r="S11" s="454"/>
      <c r="T11" s="143"/>
      <c r="U11" s="143"/>
      <c r="V11" s="143"/>
    </row>
    <row r="12" spans="1:21" ht="13.5" thickBot="1">
      <c r="A12" s="109" t="s">
        <v>712</v>
      </c>
      <c r="B12" s="110" t="s">
        <v>364</v>
      </c>
      <c r="C12" s="111" t="s">
        <v>796</v>
      </c>
      <c r="D12" s="111" t="s">
        <v>456</v>
      </c>
      <c r="E12" s="111" t="s">
        <v>123</v>
      </c>
      <c r="F12" s="111" t="s">
        <v>392</v>
      </c>
      <c r="G12" s="111" t="s">
        <v>388</v>
      </c>
      <c r="H12" s="153" t="e">
        <f>H13+H14+H15+H16+H17+#REF!+H18</f>
        <v>#REF!</v>
      </c>
      <c r="I12" s="153">
        <f>I13+I14+I15+I16+I17+I18</f>
        <v>581.4</v>
      </c>
      <c r="J12" s="153">
        <f>J13+J14+J15+J16+J17+J18</f>
        <v>583.2</v>
      </c>
      <c r="K12" s="153">
        <f>K13+K14+K15+K16+K17+K18</f>
        <v>593.3</v>
      </c>
      <c r="L12" s="143"/>
      <c r="M12" s="389"/>
      <c r="N12" s="389"/>
      <c r="O12" s="389"/>
      <c r="P12" s="143"/>
      <c r="Q12" s="409" t="s">
        <v>265</v>
      </c>
      <c r="R12" s="411">
        <v>223</v>
      </c>
      <c r="S12" s="410" t="s">
        <v>266</v>
      </c>
      <c r="T12" s="143"/>
      <c r="U12" s="397"/>
    </row>
    <row r="13" spans="1:21" ht="12" customHeight="1">
      <c r="A13" s="25" t="s">
        <v>809</v>
      </c>
      <c r="B13" s="49" t="s">
        <v>364</v>
      </c>
      <c r="C13" s="26" t="s">
        <v>796</v>
      </c>
      <c r="D13" s="13" t="s">
        <v>456</v>
      </c>
      <c r="E13" s="13" t="s">
        <v>694</v>
      </c>
      <c r="F13" s="26" t="s">
        <v>178</v>
      </c>
      <c r="G13" s="26"/>
      <c r="H13" s="393">
        <v>512.6</v>
      </c>
      <c r="I13" s="393">
        <v>440.8</v>
      </c>
      <c r="J13" s="393">
        <v>444.4</v>
      </c>
      <c r="K13" s="393">
        <v>446.4</v>
      </c>
      <c r="L13" s="395"/>
      <c r="M13" s="389">
        <v>512.6</v>
      </c>
      <c r="N13" s="389"/>
      <c r="O13" s="389"/>
      <c r="P13" s="143"/>
      <c r="Q13" s="406"/>
      <c r="R13" s="407"/>
      <c r="S13" s="408"/>
      <c r="T13" s="143"/>
      <c r="U13" s="143"/>
    </row>
    <row r="14" spans="1:21" ht="12" customHeight="1">
      <c r="A14" s="62" t="s">
        <v>418</v>
      </c>
      <c r="B14" s="49" t="s">
        <v>364</v>
      </c>
      <c r="C14" s="26" t="s">
        <v>796</v>
      </c>
      <c r="D14" s="13" t="s">
        <v>456</v>
      </c>
      <c r="E14" s="13" t="s">
        <v>694</v>
      </c>
      <c r="F14" s="26" t="s">
        <v>179</v>
      </c>
      <c r="G14" s="26"/>
      <c r="H14" s="393">
        <v>154.9</v>
      </c>
      <c r="I14" s="393">
        <v>133.2</v>
      </c>
      <c r="J14" s="393">
        <v>134.3</v>
      </c>
      <c r="K14" s="393">
        <v>134.9</v>
      </c>
      <c r="L14" s="143"/>
      <c r="M14" s="441">
        <v>154.9</v>
      </c>
      <c r="N14" s="441"/>
      <c r="O14" s="441"/>
      <c r="P14" s="143"/>
      <c r="Q14" s="403"/>
      <c r="R14" s="402"/>
      <c r="S14" s="382"/>
      <c r="T14" s="143"/>
      <c r="U14" s="143"/>
    </row>
    <row r="15" spans="1:21" ht="10.5" customHeight="1">
      <c r="A15" s="25" t="s">
        <v>182</v>
      </c>
      <c r="B15" s="49" t="s">
        <v>364</v>
      </c>
      <c r="C15" s="26" t="s">
        <v>796</v>
      </c>
      <c r="D15" s="13" t="s">
        <v>456</v>
      </c>
      <c r="E15" s="13" t="s">
        <v>799</v>
      </c>
      <c r="F15" s="26" t="s">
        <v>183</v>
      </c>
      <c r="G15" s="26"/>
      <c r="H15" s="148">
        <v>1</v>
      </c>
      <c r="I15" s="148">
        <v>0.5</v>
      </c>
      <c r="J15" s="148">
        <v>0.5</v>
      </c>
      <c r="K15" s="148">
        <v>1</v>
      </c>
      <c r="L15" s="143"/>
      <c r="M15" s="443"/>
      <c r="N15" s="443"/>
      <c r="O15" s="443"/>
      <c r="P15" s="386"/>
      <c r="Q15" s="390"/>
      <c r="R15" s="402"/>
      <c r="S15" s="382"/>
      <c r="T15" s="143"/>
      <c r="U15" s="143"/>
    </row>
    <row r="16" spans="1:21" ht="11.25" customHeight="1">
      <c r="A16" s="25" t="s">
        <v>263</v>
      </c>
      <c r="B16" s="49" t="s">
        <v>364</v>
      </c>
      <c r="C16" s="26" t="s">
        <v>796</v>
      </c>
      <c r="D16" s="13" t="s">
        <v>456</v>
      </c>
      <c r="E16" s="13" t="s">
        <v>315</v>
      </c>
      <c r="F16" s="26" t="s">
        <v>791</v>
      </c>
      <c r="G16" s="26"/>
      <c r="H16" s="148">
        <v>1</v>
      </c>
      <c r="I16" s="148">
        <v>0.5</v>
      </c>
      <c r="J16" s="148">
        <v>0.5</v>
      </c>
      <c r="K16" s="148">
        <v>1</v>
      </c>
      <c r="L16" s="143"/>
      <c r="M16" s="444"/>
      <c r="N16" s="444"/>
      <c r="O16" s="444"/>
      <c r="P16" s="143"/>
      <c r="Q16" s="403"/>
      <c r="R16" s="402"/>
      <c r="S16" s="389"/>
      <c r="T16" s="143"/>
      <c r="U16" s="143"/>
    </row>
    <row r="17" spans="1:21" ht="10.5" customHeight="1">
      <c r="A17" s="3" t="s">
        <v>207</v>
      </c>
      <c r="B17" s="49" t="s">
        <v>364</v>
      </c>
      <c r="C17" s="26" t="s">
        <v>217</v>
      </c>
      <c r="D17" s="13" t="s">
        <v>456</v>
      </c>
      <c r="E17" s="13" t="s">
        <v>315</v>
      </c>
      <c r="F17" s="26" t="s">
        <v>793</v>
      </c>
      <c r="G17" s="26"/>
      <c r="H17" s="393">
        <v>6.4</v>
      </c>
      <c r="I17" s="148">
        <v>3</v>
      </c>
      <c r="J17" s="148">
        <v>1.5</v>
      </c>
      <c r="K17" s="148">
        <v>6</v>
      </c>
      <c r="L17" s="395">
        <v>0.065</v>
      </c>
      <c r="M17" s="444"/>
      <c r="N17" s="444"/>
      <c r="O17" s="444"/>
      <c r="P17" s="143"/>
      <c r="Q17" s="389"/>
      <c r="R17" s="382"/>
      <c r="S17" s="389"/>
      <c r="T17" s="143"/>
      <c r="U17" s="143"/>
    </row>
    <row r="18" spans="1:21" ht="10.5" customHeight="1">
      <c r="A18" s="25" t="s">
        <v>794</v>
      </c>
      <c r="B18" s="49" t="s">
        <v>364</v>
      </c>
      <c r="C18" s="26" t="s">
        <v>796</v>
      </c>
      <c r="D18" s="13" t="s">
        <v>456</v>
      </c>
      <c r="E18" s="13" t="s">
        <v>315</v>
      </c>
      <c r="F18" s="26" t="s">
        <v>795</v>
      </c>
      <c r="G18" s="26"/>
      <c r="H18" s="393">
        <v>7.2</v>
      </c>
      <c r="I18" s="148">
        <v>3.4</v>
      </c>
      <c r="J18" s="148">
        <v>2</v>
      </c>
      <c r="K18" s="148">
        <v>4</v>
      </c>
      <c r="L18" s="395">
        <v>0.065</v>
      </c>
      <c r="M18" s="444"/>
      <c r="N18" s="444"/>
      <c r="O18" s="444"/>
      <c r="P18" s="143"/>
      <c r="Q18" s="389"/>
      <c r="R18" s="382"/>
      <c r="S18" s="389"/>
      <c r="T18" s="143"/>
      <c r="U18" s="143"/>
    </row>
    <row r="19" spans="1:21" ht="13.5" customHeight="1">
      <c r="A19" s="183" t="s">
        <v>381</v>
      </c>
      <c r="B19" s="110" t="s">
        <v>364</v>
      </c>
      <c r="C19" s="111" t="s">
        <v>206</v>
      </c>
      <c r="D19" s="111" t="s">
        <v>456</v>
      </c>
      <c r="E19" s="111" t="s">
        <v>123</v>
      </c>
      <c r="F19" s="111" t="s">
        <v>392</v>
      </c>
      <c r="G19" s="111" t="s">
        <v>389</v>
      </c>
      <c r="H19" s="152">
        <f>H20+H21+H22+H23+H24</f>
        <v>6298.5</v>
      </c>
      <c r="I19" s="152">
        <f>I20+I21+I22+I23+I24</f>
        <v>5686.799999999999</v>
      </c>
      <c r="J19" s="152">
        <f>J20+J21+J22+J23+J24</f>
        <v>5385.4</v>
      </c>
      <c r="K19" s="152">
        <f>K20+K21+K22+K23+K24</f>
        <v>5423.799999999999</v>
      </c>
      <c r="L19" s="143"/>
      <c r="M19" s="382"/>
      <c r="N19" s="382"/>
      <c r="O19" s="382"/>
      <c r="P19" s="143"/>
      <c r="Q19" s="382"/>
      <c r="R19" s="382"/>
      <c r="S19" s="382"/>
      <c r="T19" s="143"/>
      <c r="U19" s="143"/>
    </row>
    <row r="20" spans="1:21" ht="11.25" customHeight="1">
      <c r="A20" s="25" t="s">
        <v>809</v>
      </c>
      <c r="B20" s="49" t="s">
        <v>364</v>
      </c>
      <c r="C20" s="26" t="s">
        <v>206</v>
      </c>
      <c r="D20" s="13" t="s">
        <v>456</v>
      </c>
      <c r="E20" s="13" t="s">
        <v>694</v>
      </c>
      <c r="F20" s="26" t="s">
        <v>178</v>
      </c>
      <c r="G20" s="26"/>
      <c r="H20" s="393">
        <v>4797.6</v>
      </c>
      <c r="I20" s="393">
        <v>4351.2</v>
      </c>
      <c r="J20" s="393">
        <v>4131.2</v>
      </c>
      <c r="K20" s="393">
        <v>4149.2</v>
      </c>
      <c r="L20" s="430"/>
      <c r="M20" s="382">
        <v>4797.6</v>
      </c>
      <c r="N20" s="382"/>
      <c r="O20" s="382"/>
      <c r="P20" s="143"/>
      <c r="Q20" s="382"/>
      <c r="R20" s="382"/>
      <c r="S20" s="382"/>
      <c r="T20" s="143"/>
      <c r="U20" s="143"/>
    </row>
    <row r="21" spans="1:21" ht="10.5" customHeight="1">
      <c r="A21" s="62" t="s">
        <v>180</v>
      </c>
      <c r="B21" s="49" t="s">
        <v>364</v>
      </c>
      <c r="C21" s="26" t="s">
        <v>206</v>
      </c>
      <c r="D21" s="13" t="s">
        <v>456</v>
      </c>
      <c r="E21" s="13" t="s">
        <v>695</v>
      </c>
      <c r="F21" s="26" t="s">
        <v>181</v>
      </c>
      <c r="G21" s="26"/>
      <c r="H21" s="148">
        <v>3</v>
      </c>
      <c r="I21" s="148">
        <v>1.5</v>
      </c>
      <c r="J21" s="148">
        <v>1.5</v>
      </c>
      <c r="K21" s="148">
        <v>1.5</v>
      </c>
      <c r="L21" s="383"/>
      <c r="M21" s="382"/>
      <c r="N21" s="382"/>
      <c r="O21" s="382"/>
      <c r="P21" s="143"/>
      <c r="Q21" s="382"/>
      <c r="R21" s="382"/>
      <c r="S21" s="382"/>
      <c r="T21" s="143"/>
      <c r="U21" s="143"/>
    </row>
    <row r="22" spans="1:21" ht="10.5" customHeight="1">
      <c r="A22" s="62" t="s">
        <v>208</v>
      </c>
      <c r="B22" s="49" t="s">
        <v>364</v>
      </c>
      <c r="C22" s="26" t="s">
        <v>206</v>
      </c>
      <c r="D22" s="13" t="s">
        <v>456</v>
      </c>
      <c r="E22" s="13" t="s">
        <v>694</v>
      </c>
      <c r="F22" s="26" t="s">
        <v>179</v>
      </c>
      <c r="G22" s="26"/>
      <c r="H22" s="393">
        <v>1448.9</v>
      </c>
      <c r="I22" s="393">
        <v>1314.1</v>
      </c>
      <c r="J22" s="393">
        <v>1247.7</v>
      </c>
      <c r="K22" s="393">
        <v>1253.1</v>
      </c>
      <c r="L22" s="383"/>
      <c r="M22" s="382">
        <v>1448.9</v>
      </c>
      <c r="N22" s="382"/>
      <c r="O22" s="382"/>
      <c r="P22" s="143"/>
      <c r="Q22" s="382"/>
      <c r="R22" s="382"/>
      <c r="S22" s="382"/>
      <c r="T22" s="143"/>
      <c r="U22" s="143"/>
    </row>
    <row r="23" spans="1:21" ht="11.25" customHeight="1">
      <c r="A23" s="3" t="s">
        <v>207</v>
      </c>
      <c r="B23" s="49" t="s">
        <v>364</v>
      </c>
      <c r="C23" s="26" t="s">
        <v>206</v>
      </c>
      <c r="D23" s="13" t="s">
        <v>456</v>
      </c>
      <c r="E23" s="13" t="s">
        <v>315</v>
      </c>
      <c r="F23" s="13" t="s">
        <v>793</v>
      </c>
      <c r="G23" s="13"/>
      <c r="H23" s="393">
        <v>38.3</v>
      </c>
      <c r="I23" s="148">
        <v>15</v>
      </c>
      <c r="J23" s="148">
        <v>5</v>
      </c>
      <c r="K23" s="148">
        <v>10</v>
      </c>
      <c r="L23" s="395">
        <v>0.065</v>
      </c>
      <c r="M23" s="382"/>
      <c r="N23" s="382"/>
      <c r="O23" s="382"/>
      <c r="P23" s="383"/>
      <c r="Q23" s="389"/>
      <c r="R23" s="382"/>
      <c r="S23" s="389"/>
      <c r="T23" s="143"/>
      <c r="U23" s="143"/>
    </row>
    <row r="24" spans="1:21" ht="11.25" customHeight="1">
      <c r="A24" s="3" t="s">
        <v>794</v>
      </c>
      <c r="B24" s="49" t="s">
        <v>364</v>
      </c>
      <c r="C24" s="13" t="s">
        <v>206</v>
      </c>
      <c r="D24" s="13" t="s">
        <v>456</v>
      </c>
      <c r="E24" s="13" t="s">
        <v>315</v>
      </c>
      <c r="F24" s="13" t="s">
        <v>795</v>
      </c>
      <c r="G24" s="13"/>
      <c r="H24" s="393">
        <v>10.7</v>
      </c>
      <c r="I24" s="148">
        <v>5</v>
      </c>
      <c r="J24" s="148">
        <v>0</v>
      </c>
      <c r="K24" s="148">
        <v>10</v>
      </c>
      <c r="L24" s="395">
        <v>0.065</v>
      </c>
      <c r="M24" s="382"/>
      <c r="N24" s="382"/>
      <c r="O24" s="382"/>
      <c r="P24" s="383"/>
      <c r="Q24" s="382"/>
      <c r="R24" s="382"/>
      <c r="S24" s="382"/>
      <c r="T24" s="143"/>
      <c r="U24" s="143"/>
    </row>
    <row r="25" spans="1:21" ht="12.75">
      <c r="A25" s="77" t="s">
        <v>175</v>
      </c>
      <c r="B25" s="110" t="s">
        <v>364</v>
      </c>
      <c r="C25" s="111" t="s">
        <v>60</v>
      </c>
      <c r="D25" s="111" t="s">
        <v>457</v>
      </c>
      <c r="E25" s="111" t="s">
        <v>45</v>
      </c>
      <c r="F25" s="111" t="s">
        <v>22</v>
      </c>
      <c r="G25" s="111" t="s">
        <v>141</v>
      </c>
      <c r="H25" s="153">
        <v>90</v>
      </c>
      <c r="I25" s="153">
        <v>90</v>
      </c>
      <c r="J25" s="153">
        <v>90</v>
      </c>
      <c r="K25" s="153">
        <v>90</v>
      </c>
      <c r="L25" s="143"/>
      <c r="M25" s="382"/>
      <c r="N25" s="382"/>
      <c r="O25" s="382"/>
      <c r="P25" s="383"/>
      <c r="Q25" s="382"/>
      <c r="R25" s="382"/>
      <c r="S25" s="382"/>
      <c r="T25" s="143"/>
      <c r="U25" s="143"/>
    </row>
    <row r="26" spans="1:21" ht="12.75">
      <c r="A26" s="77" t="s">
        <v>174</v>
      </c>
      <c r="B26" s="110" t="s">
        <v>364</v>
      </c>
      <c r="C26" s="111" t="s">
        <v>60</v>
      </c>
      <c r="D26" s="111" t="s">
        <v>457</v>
      </c>
      <c r="E26" s="111" t="s">
        <v>45</v>
      </c>
      <c r="F26" s="111" t="s">
        <v>22</v>
      </c>
      <c r="G26" s="111" t="s">
        <v>390</v>
      </c>
      <c r="H26" s="153">
        <v>45</v>
      </c>
      <c r="I26" s="153">
        <v>45</v>
      </c>
      <c r="J26" s="153">
        <v>45</v>
      </c>
      <c r="K26" s="153">
        <v>45</v>
      </c>
      <c r="L26" s="143"/>
      <c r="M26" s="382"/>
      <c r="N26" s="382"/>
      <c r="O26" s="382"/>
      <c r="P26" s="383"/>
      <c r="Q26" s="382"/>
      <c r="R26" s="382"/>
      <c r="S26" s="382"/>
      <c r="T26" s="143"/>
      <c r="U26" s="143"/>
    </row>
    <row r="27" spans="1:21" ht="12.75">
      <c r="A27" s="77" t="s">
        <v>708</v>
      </c>
      <c r="B27" s="110" t="s">
        <v>364</v>
      </c>
      <c r="C27" s="111" t="s">
        <v>646</v>
      </c>
      <c r="D27" s="111" t="s">
        <v>231</v>
      </c>
      <c r="E27" s="111" t="s">
        <v>709</v>
      </c>
      <c r="F27" s="111" t="s">
        <v>22</v>
      </c>
      <c r="G27" s="111" t="s">
        <v>84</v>
      </c>
      <c r="H27" s="153">
        <v>50</v>
      </c>
      <c r="I27" s="153">
        <v>50</v>
      </c>
      <c r="J27" s="153">
        <v>0</v>
      </c>
      <c r="K27" s="153">
        <v>0</v>
      </c>
      <c r="L27" s="143"/>
      <c r="M27" s="382">
        <v>50</v>
      </c>
      <c r="N27" s="382"/>
      <c r="O27" s="382"/>
      <c r="P27" s="383"/>
      <c r="Q27" s="382"/>
      <c r="R27" s="382"/>
      <c r="S27" s="382"/>
      <c r="T27" s="143"/>
      <c r="U27" s="143"/>
    </row>
    <row r="28" spans="1:21" ht="13.5" customHeight="1">
      <c r="A28" s="133" t="s">
        <v>97</v>
      </c>
      <c r="B28" s="110" t="s">
        <v>364</v>
      </c>
      <c r="C28" s="111" t="s">
        <v>646</v>
      </c>
      <c r="D28" s="111" t="s">
        <v>231</v>
      </c>
      <c r="E28" s="111" t="s">
        <v>315</v>
      </c>
      <c r="F28" s="111" t="s">
        <v>22</v>
      </c>
      <c r="G28" s="111" t="s">
        <v>324</v>
      </c>
      <c r="H28" s="153">
        <v>150</v>
      </c>
      <c r="I28" s="153">
        <v>200</v>
      </c>
      <c r="J28" s="153">
        <v>200</v>
      </c>
      <c r="K28" s="153">
        <v>200</v>
      </c>
      <c r="L28" s="143"/>
      <c r="M28" s="382"/>
      <c r="N28" s="382"/>
      <c r="O28" s="382"/>
      <c r="P28" s="383"/>
      <c r="Q28" s="382"/>
      <c r="R28" s="382"/>
      <c r="S28" s="382"/>
      <c r="T28" s="143"/>
      <c r="U28" s="143"/>
    </row>
    <row r="29" spans="1:21" ht="14.25" customHeight="1">
      <c r="A29" s="133" t="s">
        <v>608</v>
      </c>
      <c r="B29" s="110" t="s">
        <v>364</v>
      </c>
      <c r="C29" s="111" t="s">
        <v>646</v>
      </c>
      <c r="D29" s="111" t="s">
        <v>232</v>
      </c>
      <c r="E29" s="111" t="s">
        <v>315</v>
      </c>
      <c r="F29" s="111" t="s">
        <v>793</v>
      </c>
      <c r="G29" s="111" t="s">
        <v>678</v>
      </c>
      <c r="H29" s="153">
        <v>50</v>
      </c>
      <c r="I29" s="153">
        <v>50</v>
      </c>
      <c r="J29" s="153">
        <v>0</v>
      </c>
      <c r="K29" s="153">
        <v>0</v>
      </c>
      <c r="L29" s="143"/>
      <c r="M29" s="382">
        <v>50</v>
      </c>
      <c r="N29" s="382"/>
      <c r="O29" s="382"/>
      <c r="P29" s="383"/>
      <c r="Q29" s="382"/>
      <c r="R29" s="382"/>
      <c r="S29" s="382"/>
      <c r="T29" s="143"/>
      <c r="U29" s="143"/>
    </row>
    <row r="30" spans="1:21" ht="25.5">
      <c r="A30" s="109" t="s">
        <v>465</v>
      </c>
      <c r="B30" s="110" t="s">
        <v>364</v>
      </c>
      <c r="C30" s="111" t="s">
        <v>646</v>
      </c>
      <c r="D30" s="111" t="s">
        <v>803</v>
      </c>
      <c r="E30" s="111" t="s">
        <v>57</v>
      </c>
      <c r="F30" s="111" t="s">
        <v>392</v>
      </c>
      <c r="G30" s="111" t="s">
        <v>85</v>
      </c>
      <c r="H30" s="153" t="e">
        <f>H31+H32+H33+H34+H35+H36+H37+H38+#REF!+H39</f>
        <v>#REF!</v>
      </c>
      <c r="I30" s="153">
        <f>I31+I32+I33+I34+I35+I36+I37+I38+I39</f>
        <v>7311.3</v>
      </c>
      <c r="J30" s="153">
        <f>J31+J32+J33+J34+J35+J36+J37+J38+J39</f>
        <v>6966.3</v>
      </c>
      <c r="K30" s="153">
        <f>K31+K32+K33+K34+K35+K36+K37+K38+K39</f>
        <v>6961.3</v>
      </c>
      <c r="L30" s="143"/>
      <c r="M30" s="382"/>
      <c r="N30" s="382"/>
      <c r="O30" s="382"/>
      <c r="P30" s="383"/>
      <c r="Q30" s="382"/>
      <c r="R30" s="382"/>
      <c r="S30" s="382"/>
      <c r="T30" s="143"/>
      <c r="U30" s="143"/>
    </row>
    <row r="31" spans="1:21" ht="12.75">
      <c r="A31" s="3" t="s">
        <v>809</v>
      </c>
      <c r="B31" s="49" t="s">
        <v>364</v>
      </c>
      <c r="C31" s="13" t="s">
        <v>646</v>
      </c>
      <c r="D31" s="13" t="s">
        <v>803</v>
      </c>
      <c r="E31" s="13" t="s">
        <v>656</v>
      </c>
      <c r="F31" s="13" t="s">
        <v>178</v>
      </c>
      <c r="G31" s="13"/>
      <c r="H31" s="393">
        <v>2882.6</v>
      </c>
      <c r="I31" s="393">
        <v>2919.4</v>
      </c>
      <c r="J31" s="393">
        <v>2919.4</v>
      </c>
      <c r="K31" s="393">
        <v>2919.4</v>
      </c>
      <c r="L31" s="395">
        <v>0.065</v>
      </c>
      <c r="M31" s="382"/>
      <c r="N31" s="382"/>
      <c r="O31" s="382"/>
      <c r="P31" s="387"/>
      <c r="Q31" s="389"/>
      <c r="R31" s="382"/>
      <c r="S31" s="382"/>
      <c r="T31" s="143"/>
      <c r="U31" s="143"/>
    </row>
    <row r="32" spans="1:21" ht="12.75">
      <c r="A32" s="3" t="s">
        <v>809</v>
      </c>
      <c r="B32" s="49" t="s">
        <v>364</v>
      </c>
      <c r="C32" s="13" t="s">
        <v>646</v>
      </c>
      <c r="D32" s="13" t="s">
        <v>803</v>
      </c>
      <c r="E32" s="13" t="s">
        <v>628</v>
      </c>
      <c r="F32" s="13" t="s">
        <v>181</v>
      </c>
      <c r="G32" s="13"/>
      <c r="H32" s="393">
        <v>3</v>
      </c>
      <c r="I32" s="393">
        <v>3</v>
      </c>
      <c r="J32" s="393">
        <v>3</v>
      </c>
      <c r="K32" s="393">
        <v>3</v>
      </c>
      <c r="L32" s="395"/>
      <c r="M32" s="382"/>
      <c r="N32" s="382"/>
      <c r="O32" s="382"/>
      <c r="P32" s="387"/>
      <c r="Q32" s="389"/>
      <c r="R32" s="382"/>
      <c r="S32" s="382"/>
      <c r="T32" s="143"/>
      <c r="U32" s="143"/>
    </row>
    <row r="33" spans="1:21" ht="12.75">
      <c r="A33" s="1" t="s">
        <v>418</v>
      </c>
      <c r="B33" s="49" t="s">
        <v>364</v>
      </c>
      <c r="C33" s="13" t="s">
        <v>646</v>
      </c>
      <c r="D33" s="13" t="s">
        <v>803</v>
      </c>
      <c r="E33" s="13" t="s">
        <v>656</v>
      </c>
      <c r="F33" s="13" t="s">
        <v>179</v>
      </c>
      <c r="G33" s="13"/>
      <c r="H33" s="393">
        <v>870.6</v>
      </c>
      <c r="I33" s="393">
        <v>881.7</v>
      </c>
      <c r="J33" s="393">
        <v>881.7</v>
      </c>
      <c r="K33" s="393">
        <v>881.7</v>
      </c>
      <c r="L33" s="143"/>
      <c r="M33" s="382"/>
      <c r="N33" s="382"/>
      <c r="O33" s="382"/>
      <c r="P33" s="388"/>
      <c r="Q33" s="389"/>
      <c r="R33" s="382"/>
      <c r="S33" s="382"/>
      <c r="T33" s="143"/>
      <c r="U33" s="143"/>
    </row>
    <row r="34" spans="1:21" ht="12.75">
      <c r="A34" s="3" t="s">
        <v>182</v>
      </c>
      <c r="B34" s="49" t="s">
        <v>364</v>
      </c>
      <c r="C34" s="13" t="s">
        <v>646</v>
      </c>
      <c r="D34" s="13" t="s">
        <v>803</v>
      </c>
      <c r="E34" s="26" t="s">
        <v>799</v>
      </c>
      <c r="F34" s="13" t="s">
        <v>183</v>
      </c>
      <c r="G34" s="13"/>
      <c r="H34" s="148">
        <v>300</v>
      </c>
      <c r="I34" s="148">
        <v>300</v>
      </c>
      <c r="J34" s="148">
        <v>300</v>
      </c>
      <c r="K34" s="148">
        <v>300</v>
      </c>
      <c r="L34" s="143"/>
      <c r="M34" s="382"/>
      <c r="N34" s="382"/>
      <c r="O34" s="382"/>
      <c r="P34" s="383"/>
      <c r="Q34" s="382"/>
      <c r="R34" s="382"/>
      <c r="S34" s="382"/>
      <c r="T34" s="143"/>
      <c r="U34" s="143"/>
    </row>
    <row r="35" spans="1:21" ht="12.75">
      <c r="A35" s="25" t="s">
        <v>787</v>
      </c>
      <c r="B35" s="49" t="s">
        <v>364</v>
      </c>
      <c r="C35" s="13" t="s">
        <v>646</v>
      </c>
      <c r="D35" s="13" t="s">
        <v>803</v>
      </c>
      <c r="E35" s="26" t="s">
        <v>315</v>
      </c>
      <c r="F35" s="13" t="s">
        <v>788</v>
      </c>
      <c r="G35" s="13"/>
      <c r="H35" s="393">
        <v>1487.2</v>
      </c>
      <c r="I35" s="393">
        <v>1487.2</v>
      </c>
      <c r="J35" s="393">
        <v>1487.2</v>
      </c>
      <c r="K35" s="393">
        <v>1487.2</v>
      </c>
      <c r="L35" s="394">
        <v>0.07</v>
      </c>
      <c r="M35" s="382"/>
      <c r="N35" s="382"/>
      <c r="O35" s="382"/>
      <c r="P35" s="383"/>
      <c r="Q35" s="389"/>
      <c r="R35" s="389"/>
      <c r="S35" s="389"/>
      <c r="T35" s="143"/>
      <c r="U35" s="143"/>
    </row>
    <row r="36" spans="1:21" ht="12.75">
      <c r="A36" s="25" t="s">
        <v>263</v>
      </c>
      <c r="B36" s="49" t="s">
        <v>364</v>
      </c>
      <c r="C36" s="13" t="s">
        <v>646</v>
      </c>
      <c r="D36" s="13" t="s">
        <v>803</v>
      </c>
      <c r="E36" s="26" t="s">
        <v>315</v>
      </c>
      <c r="F36" s="13" t="s">
        <v>791</v>
      </c>
      <c r="G36" s="13"/>
      <c r="H36" s="148">
        <v>190</v>
      </c>
      <c r="I36" s="148">
        <v>200</v>
      </c>
      <c r="J36" s="148">
        <v>200</v>
      </c>
      <c r="K36" s="148">
        <v>200</v>
      </c>
      <c r="L36" s="143"/>
      <c r="M36" s="382"/>
      <c r="N36" s="382"/>
      <c r="O36" s="382"/>
      <c r="P36" s="387"/>
      <c r="Q36" s="382"/>
      <c r="R36" s="382"/>
      <c r="S36" s="382"/>
      <c r="T36" s="143"/>
      <c r="U36" s="143"/>
    </row>
    <row r="37" spans="1:21" ht="12.75">
      <c r="A37" s="3" t="s">
        <v>207</v>
      </c>
      <c r="B37" s="49" t="s">
        <v>364</v>
      </c>
      <c r="C37" s="13" t="s">
        <v>646</v>
      </c>
      <c r="D37" s="13" t="s">
        <v>803</v>
      </c>
      <c r="E37" s="26" t="s">
        <v>315</v>
      </c>
      <c r="F37" s="13" t="s">
        <v>793</v>
      </c>
      <c r="G37" s="13"/>
      <c r="H37" s="393">
        <v>468.6</v>
      </c>
      <c r="I37" s="148">
        <v>750</v>
      </c>
      <c r="J37" s="148">
        <v>445</v>
      </c>
      <c r="K37" s="148">
        <v>440</v>
      </c>
      <c r="L37" s="395">
        <v>0.065</v>
      </c>
      <c r="M37" s="382"/>
      <c r="N37" s="382"/>
      <c r="O37" s="382"/>
      <c r="P37" s="143"/>
      <c r="Q37" s="389"/>
      <c r="R37" s="382"/>
      <c r="S37" s="389"/>
      <c r="T37" s="143"/>
      <c r="U37" s="143"/>
    </row>
    <row r="38" spans="1:21" ht="12.75">
      <c r="A38" s="25" t="s">
        <v>329</v>
      </c>
      <c r="B38" s="49" t="s">
        <v>364</v>
      </c>
      <c r="C38" s="13" t="s">
        <v>646</v>
      </c>
      <c r="D38" s="13" t="s">
        <v>803</v>
      </c>
      <c r="E38" s="26" t="s">
        <v>315</v>
      </c>
      <c r="F38" s="13" t="s">
        <v>22</v>
      </c>
      <c r="G38" s="13"/>
      <c r="H38" s="148">
        <v>576</v>
      </c>
      <c r="I38" s="148">
        <v>80</v>
      </c>
      <c r="J38" s="148">
        <v>80</v>
      </c>
      <c r="K38" s="148">
        <v>80</v>
      </c>
      <c r="L38" s="143"/>
      <c r="M38" s="382"/>
      <c r="N38" s="382"/>
      <c r="O38" s="382"/>
      <c r="P38" s="143"/>
      <c r="Q38" s="382"/>
      <c r="R38" s="382"/>
      <c r="S38" s="382"/>
      <c r="T38" s="143"/>
      <c r="U38" s="143"/>
    </row>
    <row r="39" spans="1:21" ht="12.75">
      <c r="A39" s="3" t="s">
        <v>679</v>
      </c>
      <c r="B39" s="49" t="s">
        <v>364</v>
      </c>
      <c r="C39" s="13" t="s">
        <v>646</v>
      </c>
      <c r="D39" s="13" t="s">
        <v>803</v>
      </c>
      <c r="E39" s="26" t="s">
        <v>315</v>
      </c>
      <c r="F39" s="13" t="s">
        <v>795</v>
      </c>
      <c r="G39" s="13"/>
      <c r="H39" s="393">
        <v>671</v>
      </c>
      <c r="I39" s="148">
        <v>690</v>
      </c>
      <c r="J39" s="148">
        <v>650</v>
      </c>
      <c r="K39" s="148">
        <v>650</v>
      </c>
      <c r="L39" s="395">
        <v>0.065</v>
      </c>
      <c r="M39" s="382"/>
      <c r="N39" s="382"/>
      <c r="O39" s="382"/>
      <c r="P39" s="143"/>
      <c r="Q39" s="389"/>
      <c r="R39" s="382"/>
      <c r="S39" s="389"/>
      <c r="T39" s="143"/>
      <c r="U39" s="143"/>
    </row>
    <row r="40" spans="1:21" ht="14.25" customHeight="1">
      <c r="A40" s="39"/>
      <c r="B40" s="17"/>
      <c r="C40" s="187" t="s">
        <v>144</v>
      </c>
      <c r="D40" s="189"/>
      <c r="E40" s="189"/>
      <c r="F40" s="189"/>
      <c r="G40" s="189"/>
      <c r="H40" s="190" t="e">
        <f>H41+H47+H48</f>
        <v>#REF!</v>
      </c>
      <c r="I40" s="190">
        <f>I41+I47+I48</f>
        <v>804.1999999999999</v>
      </c>
      <c r="J40" s="190">
        <f>J41+J47+J48</f>
        <v>804.1999999999999</v>
      </c>
      <c r="K40" s="190">
        <f>K41+K47+K48</f>
        <v>804.1999999999999</v>
      </c>
      <c r="L40" s="143"/>
      <c r="M40" s="382"/>
      <c r="N40" s="382"/>
      <c r="O40" s="382"/>
      <c r="P40" s="143"/>
      <c r="Q40" s="382"/>
      <c r="R40" s="382"/>
      <c r="S40" s="382"/>
      <c r="T40" s="143"/>
      <c r="U40" s="143"/>
    </row>
    <row r="41" spans="1:21" ht="12.75">
      <c r="A41" s="109" t="s">
        <v>267</v>
      </c>
      <c r="B41" s="110" t="s">
        <v>364</v>
      </c>
      <c r="C41" s="111" t="s">
        <v>797</v>
      </c>
      <c r="D41" s="111" t="s">
        <v>458</v>
      </c>
      <c r="E41" s="111" t="s">
        <v>58</v>
      </c>
      <c r="F41" s="111" t="s">
        <v>392</v>
      </c>
      <c r="G41" s="111" t="s">
        <v>86</v>
      </c>
      <c r="H41" s="153" t="e">
        <f>H42+H43+#REF!+H44+H46+H45</f>
        <v>#REF!</v>
      </c>
      <c r="I41" s="153">
        <f>I42+I43+I44+I46+I45</f>
        <v>793.1999999999999</v>
      </c>
      <c r="J41" s="153">
        <f>J42+J43+J44+J46+J45</f>
        <v>793.1999999999999</v>
      </c>
      <c r="K41" s="153">
        <f>K42+K43+K44+K46+K45</f>
        <v>793.1999999999999</v>
      </c>
      <c r="L41" s="143"/>
      <c r="M41" s="382"/>
      <c r="N41" s="382"/>
      <c r="O41" s="382"/>
      <c r="P41" s="143"/>
      <c r="Q41" s="382"/>
      <c r="R41" s="382"/>
      <c r="S41" s="382"/>
      <c r="T41" s="143"/>
      <c r="U41" s="143"/>
    </row>
    <row r="42" spans="1:21" ht="11.25" customHeight="1">
      <c r="A42" s="3" t="s">
        <v>809</v>
      </c>
      <c r="B42" s="49" t="s">
        <v>364</v>
      </c>
      <c r="C42" s="13" t="s">
        <v>798</v>
      </c>
      <c r="D42" s="13" t="s">
        <v>458</v>
      </c>
      <c r="E42" s="13" t="s">
        <v>656</v>
      </c>
      <c r="F42" s="13" t="s">
        <v>178</v>
      </c>
      <c r="G42" s="13"/>
      <c r="H42" s="393">
        <v>565.7</v>
      </c>
      <c r="I42" s="393">
        <v>602.3</v>
      </c>
      <c r="J42" s="393">
        <v>602.3</v>
      </c>
      <c r="K42" s="393">
        <v>602.3</v>
      </c>
      <c r="L42" s="395">
        <v>0.065</v>
      </c>
      <c r="M42" s="382"/>
      <c r="N42" s="382"/>
      <c r="O42" s="382"/>
      <c r="P42" s="143"/>
      <c r="Q42" s="389"/>
      <c r="R42" s="382"/>
      <c r="S42" s="382"/>
      <c r="T42" s="143"/>
      <c r="U42" s="143"/>
    </row>
    <row r="43" spans="1:21" ht="12" customHeight="1">
      <c r="A43" s="1" t="s">
        <v>418</v>
      </c>
      <c r="B43" s="49" t="s">
        <v>364</v>
      </c>
      <c r="C43" s="13" t="s">
        <v>798</v>
      </c>
      <c r="D43" s="13" t="s">
        <v>458</v>
      </c>
      <c r="E43" s="13" t="s">
        <v>656</v>
      </c>
      <c r="F43" s="13" t="s">
        <v>179</v>
      </c>
      <c r="G43" s="13"/>
      <c r="H43" s="393">
        <v>170.9</v>
      </c>
      <c r="I43" s="393">
        <v>181.9</v>
      </c>
      <c r="J43" s="393">
        <v>181.9</v>
      </c>
      <c r="K43" s="393">
        <v>181.9</v>
      </c>
      <c r="L43" s="143"/>
      <c r="M43" s="382"/>
      <c r="N43" s="382"/>
      <c r="O43" s="382"/>
      <c r="P43" s="143"/>
      <c r="Q43" s="389"/>
      <c r="R43" s="382"/>
      <c r="S43" s="382"/>
      <c r="T43" s="143"/>
      <c r="U43" s="143"/>
    </row>
    <row r="44" spans="1:21" ht="11.25" customHeight="1">
      <c r="A44" s="25" t="s">
        <v>263</v>
      </c>
      <c r="B44" s="49" t="s">
        <v>364</v>
      </c>
      <c r="C44" s="13" t="s">
        <v>798</v>
      </c>
      <c r="D44" s="13" t="s">
        <v>458</v>
      </c>
      <c r="E44" s="13" t="s">
        <v>315</v>
      </c>
      <c r="F44" s="13" t="s">
        <v>791</v>
      </c>
      <c r="G44" s="13"/>
      <c r="H44" s="148">
        <v>1</v>
      </c>
      <c r="I44" s="148">
        <v>1</v>
      </c>
      <c r="J44" s="148">
        <v>1</v>
      </c>
      <c r="K44" s="148">
        <v>1</v>
      </c>
      <c r="L44" s="143"/>
      <c r="M44" s="382"/>
      <c r="N44" s="382"/>
      <c r="O44" s="382"/>
      <c r="P44" s="143"/>
      <c r="Q44" s="382"/>
      <c r="R44" s="382"/>
      <c r="S44" s="382"/>
      <c r="T44" s="143"/>
      <c r="U44" s="143"/>
    </row>
    <row r="45" spans="1:21" ht="11.25" customHeight="1">
      <c r="A45" s="3" t="s">
        <v>207</v>
      </c>
      <c r="B45" s="49" t="s">
        <v>364</v>
      </c>
      <c r="C45" s="13" t="s">
        <v>798</v>
      </c>
      <c r="D45" s="13" t="s">
        <v>458</v>
      </c>
      <c r="E45" s="13" t="s">
        <v>315</v>
      </c>
      <c r="F45" s="13" t="s">
        <v>793</v>
      </c>
      <c r="G45" s="13"/>
      <c r="H45" s="393">
        <v>3.2</v>
      </c>
      <c r="I45" s="148">
        <v>3</v>
      </c>
      <c r="J45" s="148">
        <v>3</v>
      </c>
      <c r="K45" s="148">
        <v>3</v>
      </c>
      <c r="L45" s="395">
        <v>0.065</v>
      </c>
      <c r="M45" s="382"/>
      <c r="N45" s="382"/>
      <c r="O45" s="382"/>
      <c r="P45" s="143"/>
      <c r="Q45" s="389"/>
      <c r="R45" s="382"/>
      <c r="S45" s="389"/>
      <c r="T45" s="143"/>
      <c r="U45" s="143"/>
    </row>
    <row r="46" spans="1:21" ht="11.25" customHeight="1">
      <c r="A46" s="3" t="s">
        <v>794</v>
      </c>
      <c r="B46" s="49" t="s">
        <v>364</v>
      </c>
      <c r="C46" s="13" t="s">
        <v>798</v>
      </c>
      <c r="D46" s="13" t="s">
        <v>458</v>
      </c>
      <c r="E46" s="13" t="s">
        <v>315</v>
      </c>
      <c r="F46" s="13" t="s">
        <v>795</v>
      </c>
      <c r="G46" s="13"/>
      <c r="H46" s="393">
        <v>5.3</v>
      </c>
      <c r="I46" s="148">
        <v>5</v>
      </c>
      <c r="J46" s="148">
        <v>5</v>
      </c>
      <c r="K46" s="148">
        <v>5</v>
      </c>
      <c r="L46" s="395">
        <v>0.065</v>
      </c>
      <c r="M46" s="382"/>
      <c r="N46" s="382"/>
      <c r="O46" s="382"/>
      <c r="P46" s="143"/>
      <c r="Q46" s="389"/>
      <c r="R46" s="382"/>
      <c r="S46" s="389"/>
      <c r="T46" s="143"/>
      <c r="U46" s="143"/>
    </row>
    <row r="47" spans="1:21" ht="25.5">
      <c r="A47" s="109" t="s">
        <v>163</v>
      </c>
      <c r="B47" s="110" t="s">
        <v>364</v>
      </c>
      <c r="C47" s="111" t="s">
        <v>797</v>
      </c>
      <c r="D47" s="111" t="s">
        <v>271</v>
      </c>
      <c r="E47" s="111" t="s">
        <v>315</v>
      </c>
      <c r="F47" s="111" t="s">
        <v>793</v>
      </c>
      <c r="G47" s="111" t="s">
        <v>434</v>
      </c>
      <c r="H47" s="153">
        <v>9</v>
      </c>
      <c r="I47" s="153">
        <v>9</v>
      </c>
      <c r="J47" s="153">
        <v>9</v>
      </c>
      <c r="K47" s="153">
        <v>9</v>
      </c>
      <c r="L47" s="143"/>
      <c r="M47" s="382"/>
      <c r="N47" s="382"/>
      <c r="O47" s="382"/>
      <c r="P47" s="143"/>
      <c r="Q47" s="382"/>
      <c r="R47" s="382"/>
      <c r="S47" s="382"/>
      <c r="T47" s="143"/>
      <c r="U47" s="143"/>
    </row>
    <row r="48" spans="1:21" ht="26.25" customHeight="1">
      <c r="A48" s="113" t="s">
        <v>446</v>
      </c>
      <c r="B48" s="110" t="s">
        <v>364</v>
      </c>
      <c r="C48" s="111" t="s">
        <v>797</v>
      </c>
      <c r="D48" s="111" t="s">
        <v>72</v>
      </c>
      <c r="E48" s="111" t="s">
        <v>315</v>
      </c>
      <c r="F48" s="111" t="s">
        <v>793</v>
      </c>
      <c r="G48" s="111" t="s">
        <v>428</v>
      </c>
      <c r="H48" s="153">
        <v>2</v>
      </c>
      <c r="I48" s="153">
        <v>2</v>
      </c>
      <c r="J48" s="153">
        <v>2</v>
      </c>
      <c r="K48" s="153">
        <v>2</v>
      </c>
      <c r="L48" s="143"/>
      <c r="M48" s="382"/>
      <c r="N48" s="382"/>
      <c r="O48" s="382"/>
      <c r="P48" s="143"/>
      <c r="Q48" s="382"/>
      <c r="R48" s="382"/>
      <c r="S48" s="382"/>
      <c r="T48" s="143"/>
      <c r="U48" s="143"/>
    </row>
    <row r="49" spans="1:21" ht="15" customHeight="1">
      <c r="A49" s="3"/>
      <c r="B49" s="110"/>
      <c r="C49" s="42" t="s">
        <v>145</v>
      </c>
      <c r="D49" s="188"/>
      <c r="E49" s="188"/>
      <c r="F49" s="188"/>
      <c r="G49" s="188"/>
      <c r="H49" s="94" t="e">
        <f>H50+H51+#REF!+#REF!</f>
        <v>#REF!</v>
      </c>
      <c r="I49" s="94">
        <f>I50+I51+I52+I54+I55</f>
        <v>6099</v>
      </c>
      <c r="J49" s="94">
        <f>J50+J51+J52+J54+J55</f>
        <v>599</v>
      </c>
      <c r="K49" s="94">
        <f>K50+K51+K52+K54+K55</f>
        <v>499</v>
      </c>
      <c r="L49" s="143"/>
      <c r="M49" s="382"/>
      <c r="N49" s="382"/>
      <c r="O49" s="382"/>
      <c r="P49" s="143"/>
      <c r="Q49" s="382"/>
      <c r="R49" s="382"/>
      <c r="S49" s="382"/>
      <c r="T49" s="143"/>
      <c r="U49" s="143"/>
    </row>
    <row r="50" spans="1:21" ht="27" customHeight="1">
      <c r="A50" s="113" t="s">
        <v>447</v>
      </c>
      <c r="B50" s="110" t="s">
        <v>364</v>
      </c>
      <c r="C50" s="111" t="s">
        <v>135</v>
      </c>
      <c r="D50" s="111" t="s">
        <v>186</v>
      </c>
      <c r="E50" s="111" t="s">
        <v>505</v>
      </c>
      <c r="F50" s="111" t="s">
        <v>799</v>
      </c>
      <c r="G50" s="111" t="s">
        <v>261</v>
      </c>
      <c r="H50" s="153">
        <v>99</v>
      </c>
      <c r="I50" s="153">
        <v>99</v>
      </c>
      <c r="J50" s="153">
        <v>99</v>
      </c>
      <c r="K50" s="153">
        <v>99</v>
      </c>
      <c r="L50" s="143"/>
      <c r="M50" s="382"/>
      <c r="N50" s="382"/>
      <c r="O50" s="382"/>
      <c r="P50" s="143"/>
      <c r="Q50" s="382"/>
      <c r="R50" s="382"/>
      <c r="S50" s="382"/>
      <c r="T50" s="143"/>
      <c r="U50" s="143"/>
    </row>
    <row r="51" spans="1:21" ht="25.5">
      <c r="A51" s="113" t="s">
        <v>448</v>
      </c>
      <c r="B51" s="110" t="s">
        <v>364</v>
      </c>
      <c r="C51" s="111" t="s">
        <v>135</v>
      </c>
      <c r="D51" s="111" t="s">
        <v>234</v>
      </c>
      <c r="E51" s="111" t="s">
        <v>505</v>
      </c>
      <c r="F51" s="111" t="s">
        <v>799</v>
      </c>
      <c r="G51" s="111" t="s">
        <v>429</v>
      </c>
      <c r="H51" s="153">
        <v>322</v>
      </c>
      <c r="I51" s="153">
        <v>300</v>
      </c>
      <c r="J51" s="153">
        <v>300</v>
      </c>
      <c r="K51" s="153">
        <v>300</v>
      </c>
      <c r="L51" s="143"/>
      <c r="M51" s="382"/>
      <c r="N51" s="382"/>
      <c r="O51" s="382"/>
      <c r="P51" s="143"/>
      <c r="Q51" s="382"/>
      <c r="R51" s="382"/>
      <c r="S51" s="382"/>
      <c r="T51" s="143"/>
      <c r="U51" s="143"/>
    </row>
    <row r="52" spans="1:21" ht="51" customHeight="1">
      <c r="A52" s="113" t="s">
        <v>519</v>
      </c>
      <c r="B52" s="110" t="s">
        <v>364</v>
      </c>
      <c r="C52" s="111" t="s">
        <v>98</v>
      </c>
      <c r="D52" s="111" t="s">
        <v>99</v>
      </c>
      <c r="E52" s="111" t="s">
        <v>315</v>
      </c>
      <c r="F52" s="111" t="s">
        <v>791</v>
      </c>
      <c r="G52" s="111"/>
      <c r="H52" s="153"/>
      <c r="I52" s="153">
        <v>5500</v>
      </c>
      <c r="J52" s="153">
        <v>0</v>
      </c>
      <c r="K52" s="153">
        <v>0</v>
      </c>
      <c r="L52" s="143"/>
      <c r="M52" s="382"/>
      <c r="N52" s="382"/>
      <c r="O52" s="382"/>
      <c r="P52" s="143"/>
      <c r="Q52" s="382"/>
      <c r="R52" s="382"/>
      <c r="S52" s="382"/>
      <c r="T52" s="143"/>
      <c r="U52" s="143"/>
    </row>
    <row r="53" spans="1:21" ht="12.75">
      <c r="A53" s="435" t="s">
        <v>523</v>
      </c>
      <c r="B53" s="436" t="s">
        <v>364</v>
      </c>
      <c r="C53" s="69" t="s">
        <v>98</v>
      </c>
      <c r="D53" s="69" t="s">
        <v>99</v>
      </c>
      <c r="E53" s="69" t="s">
        <v>315</v>
      </c>
      <c r="F53" s="69" t="s">
        <v>791</v>
      </c>
      <c r="G53" s="69"/>
      <c r="H53" s="437"/>
      <c r="I53" s="437">
        <v>5500</v>
      </c>
      <c r="J53" s="437">
        <v>0</v>
      </c>
      <c r="K53" s="437">
        <v>0</v>
      </c>
      <c r="L53" s="143"/>
      <c r="M53" s="382"/>
      <c r="N53" s="382"/>
      <c r="O53" s="382"/>
      <c r="P53" s="143"/>
      <c r="Q53" s="382"/>
      <c r="R53" s="382"/>
      <c r="S53" s="382"/>
      <c r="T53" s="143"/>
      <c r="U53" s="143"/>
    </row>
    <row r="54" spans="1:21" ht="15" customHeight="1">
      <c r="A54" s="113" t="s">
        <v>397</v>
      </c>
      <c r="B54" s="110" t="s">
        <v>364</v>
      </c>
      <c r="C54" s="111" t="s">
        <v>766</v>
      </c>
      <c r="D54" s="111" t="s">
        <v>398</v>
      </c>
      <c r="E54" s="111" t="s">
        <v>315</v>
      </c>
      <c r="F54" s="111" t="s">
        <v>793</v>
      </c>
      <c r="G54" s="111"/>
      <c r="H54" s="153"/>
      <c r="I54" s="153">
        <v>100</v>
      </c>
      <c r="J54" s="153">
        <v>100</v>
      </c>
      <c r="K54" s="153">
        <v>100</v>
      </c>
      <c r="L54" s="143"/>
      <c r="M54" s="382"/>
      <c r="N54" s="382"/>
      <c r="O54" s="382"/>
      <c r="P54" s="143"/>
      <c r="Q54" s="382"/>
      <c r="R54" s="382"/>
      <c r="S54" s="382"/>
      <c r="T54" s="143"/>
      <c r="U54" s="143"/>
    </row>
    <row r="55" spans="1:21" ht="26.25" customHeight="1">
      <c r="A55" s="113" t="s">
        <v>520</v>
      </c>
      <c r="B55" s="110" t="s">
        <v>364</v>
      </c>
      <c r="C55" s="111" t="s">
        <v>766</v>
      </c>
      <c r="D55" s="111" t="s">
        <v>521</v>
      </c>
      <c r="E55" s="111" t="s">
        <v>315</v>
      </c>
      <c r="F55" s="111" t="s">
        <v>793</v>
      </c>
      <c r="G55" s="111"/>
      <c r="H55" s="153"/>
      <c r="I55" s="153">
        <v>100</v>
      </c>
      <c r="J55" s="153">
        <v>100</v>
      </c>
      <c r="K55" s="153">
        <v>0</v>
      </c>
      <c r="L55" s="143"/>
      <c r="M55" s="382"/>
      <c r="N55" s="382"/>
      <c r="O55" s="382"/>
      <c r="P55" s="143"/>
      <c r="Q55" s="382"/>
      <c r="R55" s="382"/>
      <c r="S55" s="382"/>
      <c r="T55" s="143"/>
      <c r="U55" s="143"/>
    </row>
    <row r="56" spans="1:21" ht="20.25" customHeight="1">
      <c r="A56" s="113"/>
      <c r="B56" s="110"/>
      <c r="C56" s="42" t="s">
        <v>20</v>
      </c>
      <c r="D56" s="45"/>
      <c r="E56" s="45"/>
      <c r="F56" s="45"/>
      <c r="G56" s="45"/>
      <c r="H56" s="94" t="e">
        <f>#REF!+H58+H66+H69+#REF!+#REF!+#REF!+#REF!+H70+H76+H78+#REF!+#REF!</f>
        <v>#REF!</v>
      </c>
      <c r="I56" s="94">
        <f>I57+I58+I66+I69+I75+I70+I76+I78+I65</f>
        <v>38525</v>
      </c>
      <c r="J56" s="94">
        <f>J57+J58+J66+J69+J75+J70+J76+J78+J65</f>
        <v>43173.5</v>
      </c>
      <c r="K56" s="94">
        <f>K57+K58+K66+K69+K75+K70+K76+K78+K65</f>
        <v>46435.8</v>
      </c>
      <c r="L56" s="143"/>
      <c r="M56" s="382"/>
      <c r="N56" s="382"/>
      <c r="O56" s="382"/>
      <c r="P56" s="143"/>
      <c r="Q56" s="382"/>
      <c r="R56" s="382"/>
      <c r="S56" s="382"/>
      <c r="T56" s="143"/>
      <c r="U56" s="143"/>
    </row>
    <row r="57" spans="1:21" ht="39" customHeight="1">
      <c r="A57" s="113" t="s">
        <v>535</v>
      </c>
      <c r="B57" s="110" t="s">
        <v>364</v>
      </c>
      <c r="C57" s="111" t="s">
        <v>21</v>
      </c>
      <c r="D57" s="111" t="s">
        <v>294</v>
      </c>
      <c r="E57" s="111" t="s">
        <v>505</v>
      </c>
      <c r="F57" s="111" t="s">
        <v>799</v>
      </c>
      <c r="G57" s="111"/>
      <c r="H57" s="153" t="e">
        <f aca="true" t="shared" si="0" ref="H57:K58">H58+H61</f>
        <v>#REF!</v>
      </c>
      <c r="I57" s="153">
        <v>2300</v>
      </c>
      <c r="J57" s="153">
        <f t="shared" si="0"/>
        <v>0</v>
      </c>
      <c r="K57" s="153">
        <f t="shared" si="0"/>
        <v>0</v>
      </c>
      <c r="L57" s="143"/>
      <c r="M57" s="458">
        <v>0</v>
      </c>
      <c r="N57" s="458">
        <v>0</v>
      </c>
      <c r="O57" s="458">
        <v>0</v>
      </c>
      <c r="P57" s="143"/>
      <c r="Q57" s="382"/>
      <c r="R57" s="382"/>
      <c r="S57" s="382"/>
      <c r="T57" s="143"/>
      <c r="U57" s="143"/>
    </row>
    <row r="58" spans="1:21" ht="27" customHeight="1">
      <c r="A58" s="113" t="s">
        <v>688</v>
      </c>
      <c r="B58" s="110" t="s">
        <v>364</v>
      </c>
      <c r="C58" s="111" t="s">
        <v>21</v>
      </c>
      <c r="D58" s="111" t="s">
        <v>482</v>
      </c>
      <c r="E58" s="111" t="s">
        <v>392</v>
      </c>
      <c r="F58" s="111" t="s">
        <v>392</v>
      </c>
      <c r="G58" s="111"/>
      <c r="H58" s="153" t="e">
        <f t="shared" si="0"/>
        <v>#REF!</v>
      </c>
      <c r="I58" s="153">
        <f t="shared" si="0"/>
        <v>7100</v>
      </c>
      <c r="J58" s="153">
        <f t="shared" si="0"/>
        <v>0</v>
      </c>
      <c r="K58" s="153">
        <f t="shared" si="0"/>
        <v>0</v>
      </c>
      <c r="L58" s="143"/>
      <c r="M58" s="382"/>
      <c r="N58" s="382"/>
      <c r="O58" s="382"/>
      <c r="P58" s="143"/>
      <c r="Q58" s="382"/>
      <c r="R58" s="382"/>
      <c r="S58" s="382"/>
      <c r="T58" s="143"/>
      <c r="U58" s="143"/>
    </row>
    <row r="59" spans="1:21" ht="15" customHeight="1">
      <c r="A59" s="341" t="s">
        <v>121</v>
      </c>
      <c r="B59" s="451" t="s">
        <v>364</v>
      </c>
      <c r="C59" s="224" t="s">
        <v>21</v>
      </c>
      <c r="D59" s="224" t="s">
        <v>482</v>
      </c>
      <c r="E59" s="224" t="s">
        <v>392</v>
      </c>
      <c r="F59" s="224" t="s">
        <v>392</v>
      </c>
      <c r="G59" s="224" t="s">
        <v>87</v>
      </c>
      <c r="H59" s="342">
        <f>H60+H61</f>
        <v>17512.6</v>
      </c>
      <c r="I59" s="342">
        <f>I60+I61</f>
        <v>4300</v>
      </c>
      <c r="J59" s="342">
        <f>J60+J61</f>
        <v>0</v>
      </c>
      <c r="K59" s="342">
        <f>K60+K61</f>
        <v>0</v>
      </c>
      <c r="L59" s="143"/>
      <c r="M59" s="382"/>
      <c r="N59" s="382"/>
      <c r="O59" s="382"/>
      <c r="P59" s="143"/>
      <c r="Q59" s="382"/>
      <c r="R59" s="382"/>
      <c r="S59" s="382"/>
      <c r="T59" s="143"/>
      <c r="U59" s="143"/>
    </row>
    <row r="60" spans="1:21" ht="12.75">
      <c r="A60" s="223" t="s">
        <v>207</v>
      </c>
      <c r="B60" s="338" t="s">
        <v>364</v>
      </c>
      <c r="C60" s="224" t="s">
        <v>21</v>
      </c>
      <c r="D60" s="224" t="s">
        <v>482</v>
      </c>
      <c r="E60" s="224" t="s">
        <v>315</v>
      </c>
      <c r="F60" s="224" t="s">
        <v>793</v>
      </c>
      <c r="G60" s="224"/>
      <c r="H60" s="225">
        <v>300</v>
      </c>
      <c r="I60" s="225">
        <v>300</v>
      </c>
      <c r="J60" s="225">
        <v>0</v>
      </c>
      <c r="K60" s="225">
        <v>0</v>
      </c>
      <c r="L60" s="143"/>
      <c r="M60" s="382">
        <v>300</v>
      </c>
      <c r="N60" s="382"/>
      <c r="O60" s="382"/>
      <c r="P60" s="143"/>
      <c r="Q60" s="382"/>
      <c r="R60" s="382"/>
      <c r="S60" s="382"/>
      <c r="T60" s="143"/>
      <c r="U60" s="143"/>
    </row>
    <row r="61" spans="1:21" ht="12.75">
      <c r="A61" s="339" t="s">
        <v>478</v>
      </c>
      <c r="B61" s="338" t="s">
        <v>364</v>
      </c>
      <c r="C61" s="224" t="s">
        <v>21</v>
      </c>
      <c r="D61" s="224" t="s">
        <v>482</v>
      </c>
      <c r="E61" s="224" t="s">
        <v>345</v>
      </c>
      <c r="F61" s="224" t="s">
        <v>23</v>
      </c>
      <c r="G61" s="224"/>
      <c r="H61" s="122">
        <v>17212.6</v>
      </c>
      <c r="I61" s="172">
        <v>4000</v>
      </c>
      <c r="J61" s="225">
        <v>0</v>
      </c>
      <c r="K61" s="225">
        <v>0</v>
      </c>
      <c r="L61" s="143"/>
      <c r="M61" s="382">
        <v>17212.6</v>
      </c>
      <c r="N61" s="382"/>
      <c r="O61" s="382"/>
      <c r="P61" s="143"/>
      <c r="Q61" s="382"/>
      <c r="R61" s="382"/>
      <c r="S61" s="382"/>
      <c r="T61" s="143"/>
      <c r="U61" s="143"/>
    </row>
    <row r="62" spans="1:21" ht="13.5" customHeight="1">
      <c r="A62" s="341" t="s">
        <v>576</v>
      </c>
      <c r="B62" s="338" t="s">
        <v>364</v>
      </c>
      <c r="C62" s="224" t="s">
        <v>21</v>
      </c>
      <c r="D62" s="224" t="s">
        <v>482</v>
      </c>
      <c r="E62" s="224" t="s">
        <v>392</v>
      </c>
      <c r="F62" s="224" t="s">
        <v>392</v>
      </c>
      <c r="G62" s="224" t="s">
        <v>0</v>
      </c>
      <c r="H62" s="342" t="e">
        <f>H63+H64+#REF!</f>
        <v>#REF!</v>
      </c>
      <c r="I62" s="342">
        <f>I63+I64</f>
        <v>2800</v>
      </c>
      <c r="J62" s="342">
        <f>J63+J64</f>
        <v>0</v>
      </c>
      <c r="K62" s="342">
        <f>K63+K64</f>
        <v>0</v>
      </c>
      <c r="L62" s="143"/>
      <c r="M62" s="382"/>
      <c r="N62" s="382"/>
      <c r="O62" s="382"/>
      <c r="P62" s="143"/>
      <c r="Q62" s="382"/>
      <c r="R62" s="382"/>
      <c r="S62" s="382"/>
      <c r="T62" s="143"/>
      <c r="U62" s="143"/>
    </row>
    <row r="63" spans="1:21" ht="12.75">
      <c r="A63" s="223" t="s">
        <v>207</v>
      </c>
      <c r="B63" s="338" t="s">
        <v>364</v>
      </c>
      <c r="C63" s="224" t="s">
        <v>21</v>
      </c>
      <c r="D63" s="224" t="s">
        <v>482</v>
      </c>
      <c r="E63" s="224" t="s">
        <v>315</v>
      </c>
      <c r="F63" s="224" t="s">
        <v>793</v>
      </c>
      <c r="G63" s="224"/>
      <c r="H63" s="225">
        <v>0</v>
      </c>
      <c r="I63" s="225">
        <v>100</v>
      </c>
      <c r="J63" s="225">
        <v>0</v>
      </c>
      <c r="K63" s="225">
        <v>0</v>
      </c>
      <c r="L63" s="143"/>
      <c r="M63" s="382"/>
      <c r="N63" s="382"/>
      <c r="O63" s="382"/>
      <c r="P63" s="143"/>
      <c r="Q63" s="382"/>
      <c r="R63" s="382"/>
      <c r="S63" s="382"/>
      <c r="T63" s="143"/>
      <c r="U63" s="143"/>
    </row>
    <row r="64" spans="1:21" ht="12.75">
      <c r="A64" s="339" t="s">
        <v>478</v>
      </c>
      <c r="B64" s="338" t="s">
        <v>364</v>
      </c>
      <c r="C64" s="224" t="s">
        <v>21</v>
      </c>
      <c r="D64" s="224" t="s">
        <v>482</v>
      </c>
      <c r="E64" s="224" t="s">
        <v>345</v>
      </c>
      <c r="F64" s="224" t="s">
        <v>23</v>
      </c>
      <c r="G64" s="224"/>
      <c r="H64" s="225">
        <v>6900</v>
      </c>
      <c r="I64" s="225">
        <v>2700</v>
      </c>
      <c r="J64" s="225">
        <v>0</v>
      </c>
      <c r="K64" s="225">
        <v>0</v>
      </c>
      <c r="L64" s="143"/>
      <c r="M64" s="382">
        <v>6900</v>
      </c>
      <c r="N64" s="382"/>
      <c r="O64" s="382"/>
      <c r="P64" s="143"/>
      <c r="Q64" s="382"/>
      <c r="R64" s="382"/>
      <c r="S64" s="382"/>
      <c r="T64" s="143"/>
      <c r="U64" s="143"/>
    </row>
    <row r="65" spans="1:21" ht="38.25">
      <c r="A65" s="113" t="s">
        <v>532</v>
      </c>
      <c r="B65" s="110" t="s">
        <v>364</v>
      </c>
      <c r="C65" s="111" t="s">
        <v>21</v>
      </c>
      <c r="D65" s="111" t="s">
        <v>483</v>
      </c>
      <c r="E65" s="111" t="s">
        <v>315</v>
      </c>
      <c r="F65" s="111" t="s">
        <v>791</v>
      </c>
      <c r="G65" s="111" t="s">
        <v>681</v>
      </c>
      <c r="H65" s="153">
        <v>0</v>
      </c>
      <c r="I65" s="153">
        <v>370</v>
      </c>
      <c r="J65" s="153">
        <v>407</v>
      </c>
      <c r="K65" s="153">
        <v>451.4</v>
      </c>
      <c r="L65" s="143"/>
      <c r="M65" s="389">
        <v>370</v>
      </c>
      <c r="N65" s="389">
        <v>407</v>
      </c>
      <c r="O65" s="382">
        <v>451.4</v>
      </c>
      <c r="P65" s="143"/>
      <c r="Q65" s="382"/>
      <c r="R65" s="382"/>
      <c r="S65" s="382"/>
      <c r="T65" s="143"/>
      <c r="U65" s="143"/>
    </row>
    <row r="66" spans="1:21" ht="27" customHeight="1">
      <c r="A66" s="113" t="s">
        <v>339</v>
      </c>
      <c r="B66" s="110" t="s">
        <v>364</v>
      </c>
      <c r="C66" s="111" t="s">
        <v>21</v>
      </c>
      <c r="D66" s="111" t="s">
        <v>484</v>
      </c>
      <c r="E66" s="111" t="s">
        <v>315</v>
      </c>
      <c r="F66" s="111" t="s">
        <v>392</v>
      </c>
      <c r="G66" s="111" t="s">
        <v>1</v>
      </c>
      <c r="H66" s="153">
        <f>H67+H68</f>
        <v>0</v>
      </c>
      <c r="I66" s="153">
        <f>I67+I68</f>
        <v>0</v>
      </c>
      <c r="J66" s="153">
        <f>J67+J68</f>
        <v>8550</v>
      </c>
      <c r="K66" s="153">
        <f>K67+K68</f>
        <v>10250</v>
      </c>
      <c r="L66" s="143"/>
      <c r="M66" s="382">
        <v>16800</v>
      </c>
      <c r="N66" s="382">
        <v>18480</v>
      </c>
      <c r="O66" s="382">
        <v>20328</v>
      </c>
      <c r="P66" s="143"/>
      <c r="Q66" s="382"/>
      <c r="R66" s="382"/>
      <c r="S66" s="382"/>
      <c r="T66" s="143"/>
      <c r="U66" s="143"/>
    </row>
    <row r="67" spans="1:21" ht="12.75">
      <c r="A67" s="340" t="s">
        <v>263</v>
      </c>
      <c r="B67" s="338" t="s">
        <v>364</v>
      </c>
      <c r="C67" s="224" t="s">
        <v>21</v>
      </c>
      <c r="D67" s="224" t="s">
        <v>484</v>
      </c>
      <c r="E67" s="224" t="s">
        <v>315</v>
      </c>
      <c r="F67" s="336" t="s">
        <v>791</v>
      </c>
      <c r="G67" s="336"/>
      <c r="H67" s="337">
        <v>0</v>
      </c>
      <c r="I67" s="337">
        <v>0</v>
      </c>
      <c r="J67" s="337">
        <v>8200</v>
      </c>
      <c r="K67" s="337">
        <v>9900</v>
      </c>
      <c r="L67" s="450"/>
      <c r="M67" s="382"/>
      <c r="N67" s="382"/>
      <c r="O67" s="382"/>
      <c r="P67" s="143"/>
      <c r="Q67" s="382"/>
      <c r="R67" s="382"/>
      <c r="S67" s="382"/>
      <c r="T67" s="143"/>
      <c r="U67" s="143"/>
    </row>
    <row r="68" spans="1:21" ht="12.75">
      <c r="A68" s="223" t="s">
        <v>207</v>
      </c>
      <c r="B68" s="338" t="s">
        <v>364</v>
      </c>
      <c r="C68" s="224" t="s">
        <v>21</v>
      </c>
      <c r="D68" s="224" t="s">
        <v>484</v>
      </c>
      <c r="E68" s="224" t="s">
        <v>315</v>
      </c>
      <c r="F68" s="336" t="s">
        <v>793</v>
      </c>
      <c r="G68" s="336"/>
      <c r="H68" s="337">
        <v>0</v>
      </c>
      <c r="I68" s="337">
        <v>0</v>
      </c>
      <c r="J68" s="337">
        <v>350</v>
      </c>
      <c r="K68" s="337">
        <v>350</v>
      </c>
      <c r="L68" s="143"/>
      <c r="M68" s="382"/>
      <c r="N68" s="382"/>
      <c r="O68" s="382"/>
      <c r="P68" s="143"/>
      <c r="Q68" s="382"/>
      <c r="R68" s="382"/>
      <c r="S68" s="382"/>
      <c r="T68" s="143"/>
      <c r="U68" s="143"/>
    </row>
    <row r="69" spans="1:21" ht="13.5" customHeight="1">
      <c r="A69" s="109" t="s">
        <v>755</v>
      </c>
      <c r="B69" s="110" t="s">
        <v>364</v>
      </c>
      <c r="C69" s="111" t="s">
        <v>136</v>
      </c>
      <c r="D69" s="111" t="s">
        <v>729</v>
      </c>
      <c r="E69" s="111" t="s">
        <v>505</v>
      </c>
      <c r="F69" s="111" t="s">
        <v>799</v>
      </c>
      <c r="G69" s="111" t="s">
        <v>3</v>
      </c>
      <c r="H69" s="153">
        <v>1300</v>
      </c>
      <c r="I69" s="153">
        <v>1300</v>
      </c>
      <c r="J69" s="153">
        <v>1300</v>
      </c>
      <c r="K69" s="153">
        <v>1300</v>
      </c>
      <c r="L69" s="143"/>
      <c r="M69" s="382"/>
      <c r="N69" s="382"/>
      <c r="O69" s="382"/>
      <c r="P69" s="143"/>
      <c r="Q69" s="382"/>
      <c r="R69" s="382"/>
      <c r="S69" s="382"/>
      <c r="T69" s="143"/>
      <c r="U69" s="143"/>
    </row>
    <row r="70" spans="1:21" ht="52.5" customHeight="1">
      <c r="A70" s="184" t="s">
        <v>353</v>
      </c>
      <c r="B70" s="110" t="s">
        <v>364</v>
      </c>
      <c r="C70" s="111" t="s">
        <v>136</v>
      </c>
      <c r="D70" s="111" t="s">
        <v>614</v>
      </c>
      <c r="E70" s="111" t="s">
        <v>315</v>
      </c>
      <c r="F70" s="111" t="s">
        <v>392</v>
      </c>
      <c r="G70" s="111"/>
      <c r="H70" s="153" t="e">
        <f>H71+H72+#REF!+#REF!+H73</f>
        <v>#REF!</v>
      </c>
      <c r="I70" s="153">
        <f>I71+I72+I73+I74</f>
        <v>9500</v>
      </c>
      <c r="J70" s="153">
        <f>J71+J72+J73+J74</f>
        <v>0</v>
      </c>
      <c r="K70" s="153">
        <f>K71+K72+K73+K74</f>
        <v>0</v>
      </c>
      <c r="L70" s="143"/>
      <c r="M70" s="382"/>
      <c r="N70" s="382"/>
      <c r="O70" s="382"/>
      <c r="P70" s="143"/>
      <c r="Q70" s="382"/>
      <c r="R70" s="382"/>
      <c r="S70" s="382"/>
      <c r="T70" s="143"/>
      <c r="U70" s="143"/>
    </row>
    <row r="71" spans="1:21" ht="12.75">
      <c r="A71" s="266" t="s">
        <v>354</v>
      </c>
      <c r="B71" s="202">
        <v>803</v>
      </c>
      <c r="C71" s="203" t="s">
        <v>325</v>
      </c>
      <c r="D71" s="203" t="s">
        <v>614</v>
      </c>
      <c r="E71" s="203" t="s">
        <v>315</v>
      </c>
      <c r="F71" s="203" t="s">
        <v>791</v>
      </c>
      <c r="G71" s="203" t="s">
        <v>4</v>
      </c>
      <c r="H71" s="267">
        <v>3000</v>
      </c>
      <c r="I71" s="267">
        <v>1500</v>
      </c>
      <c r="J71" s="267">
        <v>0</v>
      </c>
      <c r="K71" s="267">
        <v>0</v>
      </c>
      <c r="L71" s="143"/>
      <c r="M71" s="382">
        <v>3000</v>
      </c>
      <c r="N71" s="382"/>
      <c r="O71" s="382"/>
      <c r="P71" s="143"/>
      <c r="Q71" s="382"/>
      <c r="R71" s="382"/>
      <c r="S71" s="382"/>
      <c r="T71" s="143"/>
      <c r="U71" s="143"/>
    </row>
    <row r="72" spans="1:21" ht="12.75">
      <c r="A72" s="266" t="s">
        <v>295</v>
      </c>
      <c r="B72" s="202">
        <v>803</v>
      </c>
      <c r="C72" s="203" t="s">
        <v>136</v>
      </c>
      <c r="D72" s="203" t="s">
        <v>614</v>
      </c>
      <c r="E72" s="203" t="s">
        <v>315</v>
      </c>
      <c r="F72" s="203" t="s">
        <v>791</v>
      </c>
      <c r="G72" s="203" t="s">
        <v>5</v>
      </c>
      <c r="H72" s="267">
        <v>5245</v>
      </c>
      <c r="I72" s="267">
        <v>1600</v>
      </c>
      <c r="J72" s="267">
        <v>0</v>
      </c>
      <c r="K72" s="267">
        <v>0</v>
      </c>
      <c r="L72" s="143"/>
      <c r="M72" s="382">
        <v>5245</v>
      </c>
      <c r="N72" s="382"/>
      <c r="O72" s="382"/>
      <c r="P72" s="143"/>
      <c r="Q72" s="382"/>
      <c r="R72" s="382"/>
      <c r="S72" s="382"/>
      <c r="T72" s="143"/>
      <c r="U72" s="143"/>
    </row>
    <row r="73" spans="1:21" ht="12.75">
      <c r="A73" s="266" t="s">
        <v>376</v>
      </c>
      <c r="B73" s="202">
        <v>803</v>
      </c>
      <c r="C73" s="203" t="s">
        <v>136</v>
      </c>
      <c r="D73" s="203" t="s">
        <v>614</v>
      </c>
      <c r="E73" s="203" t="s">
        <v>315</v>
      </c>
      <c r="F73" s="203" t="s">
        <v>791</v>
      </c>
      <c r="G73" s="203"/>
      <c r="H73" s="267">
        <v>30000</v>
      </c>
      <c r="I73" s="267">
        <v>4600</v>
      </c>
      <c r="J73" s="267">
        <v>0</v>
      </c>
      <c r="K73" s="267">
        <v>0</v>
      </c>
      <c r="L73" s="143"/>
      <c r="M73" s="382">
        <v>30000</v>
      </c>
      <c r="N73" s="382"/>
      <c r="O73" s="382"/>
      <c r="P73" s="143"/>
      <c r="Q73" s="382"/>
      <c r="R73" s="382"/>
      <c r="S73" s="382"/>
      <c r="T73" s="143"/>
      <c r="U73" s="143"/>
    </row>
    <row r="74" spans="1:21" ht="12.75">
      <c r="A74" s="266" t="s">
        <v>293</v>
      </c>
      <c r="B74" s="202">
        <v>803</v>
      </c>
      <c r="C74" s="203" t="s">
        <v>136</v>
      </c>
      <c r="D74" s="203" t="s">
        <v>614</v>
      </c>
      <c r="E74" s="203" t="s">
        <v>315</v>
      </c>
      <c r="F74" s="203" t="s">
        <v>793</v>
      </c>
      <c r="G74" s="203"/>
      <c r="H74" s="267">
        <v>30000</v>
      </c>
      <c r="I74" s="267">
        <v>1800</v>
      </c>
      <c r="J74" s="267">
        <v>0</v>
      </c>
      <c r="K74" s="267">
        <v>0</v>
      </c>
      <c r="L74" s="143"/>
      <c r="M74" s="457">
        <v>0</v>
      </c>
      <c r="N74" s="457">
        <v>0</v>
      </c>
      <c r="O74" s="457">
        <v>0</v>
      </c>
      <c r="P74" s="143"/>
      <c r="Q74" s="382"/>
      <c r="R74" s="382"/>
      <c r="S74" s="382"/>
      <c r="T74" s="143"/>
      <c r="U74" s="143"/>
    </row>
    <row r="75" spans="1:21" ht="27" customHeight="1">
      <c r="A75" s="113" t="s">
        <v>754</v>
      </c>
      <c r="B75" s="110" t="s">
        <v>364</v>
      </c>
      <c r="C75" s="111" t="s">
        <v>136</v>
      </c>
      <c r="D75" s="111" t="s">
        <v>615</v>
      </c>
      <c r="E75" s="111" t="s">
        <v>315</v>
      </c>
      <c r="F75" s="111" t="s">
        <v>793</v>
      </c>
      <c r="G75" s="111" t="s">
        <v>2</v>
      </c>
      <c r="H75" s="153">
        <v>7000.8</v>
      </c>
      <c r="I75" s="153">
        <v>700</v>
      </c>
      <c r="J75" s="153">
        <v>0</v>
      </c>
      <c r="K75" s="153">
        <v>0</v>
      </c>
      <c r="L75" s="143"/>
      <c r="M75" s="382">
        <v>7220</v>
      </c>
      <c r="N75" s="382"/>
      <c r="O75" s="382"/>
      <c r="P75" s="143"/>
      <c r="Q75" s="382"/>
      <c r="R75" s="382"/>
      <c r="S75" s="382"/>
      <c r="T75" s="143"/>
      <c r="U75" s="143"/>
    </row>
    <row r="76" spans="1:21" ht="12.75">
      <c r="A76" s="77" t="s">
        <v>53</v>
      </c>
      <c r="B76" s="110" t="s">
        <v>364</v>
      </c>
      <c r="C76" s="111" t="s">
        <v>690</v>
      </c>
      <c r="D76" s="111" t="s">
        <v>415</v>
      </c>
      <c r="E76" s="111" t="s">
        <v>315</v>
      </c>
      <c r="F76" s="111" t="s">
        <v>392</v>
      </c>
      <c r="G76" s="111"/>
      <c r="H76" s="153">
        <f>H77</f>
        <v>3150</v>
      </c>
      <c r="I76" s="153">
        <f>I77</f>
        <v>3000</v>
      </c>
      <c r="J76" s="153">
        <f>J77</f>
        <v>0</v>
      </c>
      <c r="K76" s="153">
        <f>K77</f>
        <v>0</v>
      </c>
      <c r="L76" s="254"/>
      <c r="M76" s="401"/>
      <c r="N76" s="401"/>
      <c r="O76" s="401"/>
      <c r="P76" s="254"/>
      <c r="Q76" s="401"/>
      <c r="R76" s="401"/>
      <c r="S76" s="401"/>
      <c r="T76" s="254"/>
      <c r="U76" s="254"/>
    </row>
    <row r="77" spans="1:21" ht="15" customHeight="1">
      <c r="A77" s="228" t="s">
        <v>604</v>
      </c>
      <c r="B77" s="229">
        <v>803</v>
      </c>
      <c r="C77" s="230" t="s">
        <v>690</v>
      </c>
      <c r="D77" s="419" t="s">
        <v>415</v>
      </c>
      <c r="E77" s="203" t="s">
        <v>315</v>
      </c>
      <c r="F77" s="230" t="s">
        <v>788</v>
      </c>
      <c r="G77" s="230" t="s">
        <v>7</v>
      </c>
      <c r="H77" s="265">
        <v>3150</v>
      </c>
      <c r="I77" s="265">
        <v>3000</v>
      </c>
      <c r="J77" s="265">
        <v>0</v>
      </c>
      <c r="K77" s="265">
        <v>0</v>
      </c>
      <c r="L77" s="254"/>
      <c r="M77" s="401">
        <v>3650</v>
      </c>
      <c r="N77" s="401"/>
      <c r="O77" s="401"/>
      <c r="P77" s="254"/>
      <c r="Q77" s="401"/>
      <c r="R77" s="401"/>
      <c r="S77" s="401"/>
      <c r="T77" s="254"/>
      <c r="U77" s="254"/>
    </row>
    <row r="78" spans="1:21" ht="39.75" customHeight="1">
      <c r="A78" s="220" t="s">
        <v>760</v>
      </c>
      <c r="B78" s="110" t="s">
        <v>364</v>
      </c>
      <c r="C78" s="111" t="s">
        <v>690</v>
      </c>
      <c r="D78" s="111" t="s">
        <v>188</v>
      </c>
      <c r="E78" s="198" t="s">
        <v>315</v>
      </c>
      <c r="F78" s="111" t="s">
        <v>392</v>
      </c>
      <c r="G78" s="111"/>
      <c r="H78" s="153" t="e">
        <f>H79+H80+H81+H83+H84+H85+#REF!+H86+H87+H88+H90</f>
        <v>#REF!</v>
      </c>
      <c r="I78" s="153">
        <f>I79+I80+I81+I82+I83+I84+I85+I86+I87+I88+I89+I90</f>
        <v>14255</v>
      </c>
      <c r="J78" s="153">
        <f>J79+J80+J81+J82+J83+J84+J85+J86+J87+J88+J89+J90</f>
        <v>32916.5</v>
      </c>
      <c r="K78" s="153">
        <f>K79+K80+K81+K82+K83+K84+K85+K86+K87+K88+K89+K90</f>
        <v>34434.4</v>
      </c>
      <c r="L78" s="254"/>
      <c r="M78" s="445">
        <f>M79+M80+M81+M82+M83+M84+M85+M86+M87+M88+M89+M90</f>
        <v>43065</v>
      </c>
      <c r="N78" s="445">
        <f>N79+N80+N81+N82+N83+N84+N85+N86+N87+N88+N89+N90</f>
        <v>43121.5</v>
      </c>
      <c r="O78" s="445">
        <f>O79+O80+O81+O82+O83+O84+O85+O86+O87+O88+O89+O90</f>
        <v>47724.2</v>
      </c>
      <c r="P78" s="254"/>
      <c r="Q78" s="401"/>
      <c r="R78" s="401"/>
      <c r="S78" s="401"/>
      <c r="T78" s="254"/>
      <c r="U78" s="254"/>
    </row>
    <row r="79" spans="1:21" ht="12.75">
      <c r="A79" s="201" t="s">
        <v>546</v>
      </c>
      <c r="B79" s="202">
        <v>803</v>
      </c>
      <c r="C79" s="203" t="s">
        <v>690</v>
      </c>
      <c r="D79" s="203" t="s">
        <v>188</v>
      </c>
      <c r="E79" s="203" t="s">
        <v>315</v>
      </c>
      <c r="F79" s="203" t="s">
        <v>791</v>
      </c>
      <c r="G79" s="203" t="s">
        <v>8</v>
      </c>
      <c r="H79" s="267">
        <v>0</v>
      </c>
      <c r="I79" s="267">
        <v>2910</v>
      </c>
      <c r="J79" s="267">
        <v>13000</v>
      </c>
      <c r="K79" s="267">
        <v>13200</v>
      </c>
      <c r="L79" s="254"/>
      <c r="M79" s="401">
        <v>16000</v>
      </c>
      <c r="N79" s="401">
        <v>14000</v>
      </c>
      <c r="O79" s="401">
        <v>17000</v>
      </c>
      <c r="P79" s="254"/>
      <c r="Q79" s="401"/>
      <c r="R79" s="401"/>
      <c r="S79" s="401"/>
      <c r="T79" s="254"/>
      <c r="U79" s="254"/>
    </row>
    <row r="80" spans="1:21" ht="12.75">
      <c r="A80" s="201" t="s">
        <v>469</v>
      </c>
      <c r="B80" s="202">
        <v>803</v>
      </c>
      <c r="C80" s="203" t="s">
        <v>690</v>
      </c>
      <c r="D80" s="203" t="s">
        <v>188</v>
      </c>
      <c r="E80" s="203" t="s">
        <v>315</v>
      </c>
      <c r="F80" s="203" t="s">
        <v>791</v>
      </c>
      <c r="G80" s="203" t="s">
        <v>9</v>
      </c>
      <c r="H80" s="267">
        <v>0</v>
      </c>
      <c r="I80" s="267">
        <v>0</v>
      </c>
      <c r="J80" s="267">
        <v>2420</v>
      </c>
      <c r="K80" s="267">
        <v>2600</v>
      </c>
      <c r="L80" s="384"/>
      <c r="M80" s="446">
        <v>2200</v>
      </c>
      <c r="N80" s="446">
        <v>2420</v>
      </c>
      <c r="O80" s="446">
        <v>2662</v>
      </c>
      <c r="P80" s="384"/>
      <c r="Q80" s="404"/>
      <c r="R80" s="404"/>
      <c r="S80" s="404"/>
      <c r="T80" s="384"/>
      <c r="U80" s="384"/>
    </row>
    <row r="81" spans="1:21" ht="12.75">
      <c r="A81" s="201" t="s">
        <v>88</v>
      </c>
      <c r="B81" s="202">
        <v>803</v>
      </c>
      <c r="C81" s="203" t="s">
        <v>690</v>
      </c>
      <c r="D81" s="203" t="s">
        <v>188</v>
      </c>
      <c r="E81" s="203" t="s">
        <v>315</v>
      </c>
      <c r="F81" s="203" t="s">
        <v>791</v>
      </c>
      <c r="G81" s="203" t="s">
        <v>10</v>
      </c>
      <c r="H81" s="267">
        <v>0</v>
      </c>
      <c r="I81" s="267">
        <v>400</v>
      </c>
      <c r="J81" s="267">
        <v>660</v>
      </c>
      <c r="K81" s="267">
        <v>700</v>
      </c>
      <c r="L81" s="143"/>
      <c r="M81" s="382">
        <v>600</v>
      </c>
      <c r="N81" s="382">
        <v>660</v>
      </c>
      <c r="O81" s="382">
        <v>726</v>
      </c>
      <c r="P81" s="143"/>
      <c r="Q81" s="382"/>
      <c r="R81" s="382"/>
      <c r="S81" s="382"/>
      <c r="T81" s="143"/>
      <c r="U81" s="143"/>
    </row>
    <row r="82" spans="1:21" ht="12.75">
      <c r="A82" s="201" t="s">
        <v>761</v>
      </c>
      <c r="B82" s="202">
        <v>803</v>
      </c>
      <c r="C82" s="203" t="s">
        <v>690</v>
      </c>
      <c r="D82" s="203" t="s">
        <v>188</v>
      </c>
      <c r="E82" s="203" t="s">
        <v>315</v>
      </c>
      <c r="F82" s="203" t="s">
        <v>791</v>
      </c>
      <c r="G82" s="203"/>
      <c r="H82" s="267">
        <v>0</v>
      </c>
      <c r="I82" s="267">
        <v>400</v>
      </c>
      <c r="J82" s="267">
        <v>1452</v>
      </c>
      <c r="K82" s="267">
        <v>1500</v>
      </c>
      <c r="L82" s="143"/>
      <c r="M82" s="382">
        <v>1320</v>
      </c>
      <c r="N82" s="382">
        <v>1452</v>
      </c>
      <c r="O82" s="382">
        <v>1597.2</v>
      </c>
      <c r="P82" s="143"/>
      <c r="Q82" s="382"/>
      <c r="R82" s="382"/>
      <c r="S82" s="382"/>
      <c r="T82" s="143"/>
      <c r="U82" s="143"/>
    </row>
    <row r="83" spans="1:21" ht="12.75">
      <c r="A83" s="201" t="s">
        <v>176</v>
      </c>
      <c r="B83" s="202">
        <v>803</v>
      </c>
      <c r="C83" s="203" t="s">
        <v>690</v>
      </c>
      <c r="D83" s="203" t="s">
        <v>188</v>
      </c>
      <c r="E83" s="203" t="s">
        <v>315</v>
      </c>
      <c r="F83" s="203" t="s">
        <v>791</v>
      </c>
      <c r="G83" s="203" t="s">
        <v>11</v>
      </c>
      <c r="H83" s="267">
        <v>0</v>
      </c>
      <c r="I83" s="267">
        <v>400</v>
      </c>
      <c r="J83" s="267">
        <v>715</v>
      </c>
      <c r="K83" s="267">
        <v>750</v>
      </c>
      <c r="L83" s="143"/>
      <c r="M83" s="382">
        <v>650</v>
      </c>
      <c r="N83" s="382">
        <v>715</v>
      </c>
      <c r="O83" s="382">
        <v>786.5</v>
      </c>
      <c r="P83" s="143"/>
      <c r="Q83" s="382"/>
      <c r="R83" s="382"/>
      <c r="S83" s="382"/>
      <c r="T83" s="143"/>
      <c r="U83" s="143"/>
    </row>
    <row r="84" spans="1:21" ht="12.75">
      <c r="A84" s="201" t="s">
        <v>636</v>
      </c>
      <c r="B84" s="202">
        <v>803</v>
      </c>
      <c r="C84" s="203" t="s">
        <v>690</v>
      </c>
      <c r="D84" s="203" t="s">
        <v>188</v>
      </c>
      <c r="E84" s="203" t="s">
        <v>315</v>
      </c>
      <c r="F84" s="203" t="s">
        <v>793</v>
      </c>
      <c r="G84" s="203" t="s">
        <v>12</v>
      </c>
      <c r="H84" s="267">
        <v>0</v>
      </c>
      <c r="I84" s="267">
        <v>100</v>
      </c>
      <c r="J84" s="267">
        <v>330</v>
      </c>
      <c r="K84" s="267">
        <v>350</v>
      </c>
      <c r="L84" s="143"/>
      <c r="M84" s="382">
        <v>300</v>
      </c>
      <c r="N84" s="382">
        <v>330</v>
      </c>
      <c r="O84" s="382">
        <v>363</v>
      </c>
      <c r="P84" s="143"/>
      <c r="Q84" s="382"/>
      <c r="R84" s="382"/>
      <c r="S84" s="382"/>
      <c r="T84" s="143"/>
      <c r="U84" s="143"/>
    </row>
    <row r="85" spans="1:21" s="424" customFormat="1" ht="12.75">
      <c r="A85" s="201" t="s">
        <v>637</v>
      </c>
      <c r="B85" s="202">
        <v>803</v>
      </c>
      <c r="C85" s="203" t="s">
        <v>690</v>
      </c>
      <c r="D85" s="203" t="s">
        <v>188</v>
      </c>
      <c r="E85" s="203" t="s">
        <v>315</v>
      </c>
      <c r="F85" s="203" t="s">
        <v>793</v>
      </c>
      <c r="G85" s="203" t="s">
        <v>13</v>
      </c>
      <c r="H85" s="267">
        <v>0</v>
      </c>
      <c r="I85" s="267">
        <v>100</v>
      </c>
      <c r="J85" s="267">
        <v>220</v>
      </c>
      <c r="K85" s="267">
        <v>220</v>
      </c>
      <c r="L85" s="454"/>
      <c r="M85" s="455">
        <v>200</v>
      </c>
      <c r="N85" s="455">
        <v>220</v>
      </c>
      <c r="O85" s="455">
        <v>242</v>
      </c>
      <c r="P85" s="454"/>
      <c r="Q85" s="455"/>
      <c r="R85" s="455"/>
      <c r="S85" s="455"/>
      <c r="T85" s="454"/>
      <c r="U85" s="454"/>
    </row>
    <row r="86" spans="1:21" ht="12.75">
      <c r="A86" s="201" t="s">
        <v>638</v>
      </c>
      <c r="B86" s="202">
        <v>803</v>
      </c>
      <c r="C86" s="203" t="s">
        <v>690</v>
      </c>
      <c r="D86" s="203" t="s">
        <v>188</v>
      </c>
      <c r="E86" s="203" t="s">
        <v>315</v>
      </c>
      <c r="F86" s="203" t="s">
        <v>791</v>
      </c>
      <c r="G86" s="203" t="s">
        <v>14</v>
      </c>
      <c r="H86" s="267">
        <v>0</v>
      </c>
      <c r="I86" s="267">
        <v>800</v>
      </c>
      <c r="J86" s="267">
        <v>1210</v>
      </c>
      <c r="K86" s="267">
        <v>1300</v>
      </c>
      <c r="L86" s="143"/>
      <c r="M86" s="382">
        <v>1100</v>
      </c>
      <c r="N86" s="382">
        <v>1210</v>
      </c>
      <c r="O86" s="382">
        <v>1331</v>
      </c>
      <c r="P86" s="143"/>
      <c r="Q86" s="382"/>
      <c r="R86" s="382"/>
      <c r="S86" s="382"/>
      <c r="T86" s="143"/>
      <c r="U86" s="143"/>
    </row>
    <row r="87" spans="1:21" ht="12.75">
      <c r="A87" s="201" t="s">
        <v>639</v>
      </c>
      <c r="B87" s="202">
        <v>803</v>
      </c>
      <c r="C87" s="203" t="s">
        <v>690</v>
      </c>
      <c r="D87" s="203" t="s">
        <v>188</v>
      </c>
      <c r="E87" s="203" t="s">
        <v>315</v>
      </c>
      <c r="F87" s="203" t="s">
        <v>793</v>
      </c>
      <c r="G87" s="203" t="s">
        <v>15</v>
      </c>
      <c r="H87" s="267">
        <v>0</v>
      </c>
      <c r="I87" s="267">
        <v>1600</v>
      </c>
      <c r="J87" s="267">
        <v>3000</v>
      </c>
      <c r="K87" s="267">
        <v>3500</v>
      </c>
      <c r="L87" s="143"/>
      <c r="M87" s="382">
        <v>3550</v>
      </c>
      <c r="N87" s="382">
        <v>3905</v>
      </c>
      <c r="O87" s="382">
        <v>4295.5</v>
      </c>
      <c r="P87" s="143"/>
      <c r="Q87" s="382"/>
      <c r="R87" s="382"/>
      <c r="S87" s="382"/>
      <c r="T87" s="143"/>
      <c r="U87" s="143"/>
    </row>
    <row r="88" spans="1:21" ht="12.75">
      <c r="A88" s="201" t="s">
        <v>640</v>
      </c>
      <c r="B88" s="202">
        <v>803</v>
      </c>
      <c r="C88" s="203" t="s">
        <v>690</v>
      </c>
      <c r="D88" s="203" t="s">
        <v>188</v>
      </c>
      <c r="E88" s="203" t="s">
        <v>315</v>
      </c>
      <c r="F88" s="203" t="s">
        <v>791</v>
      </c>
      <c r="G88" s="203" t="s">
        <v>16</v>
      </c>
      <c r="H88" s="267">
        <v>0</v>
      </c>
      <c r="I88" s="267">
        <v>500</v>
      </c>
      <c r="J88" s="267">
        <v>660</v>
      </c>
      <c r="K88" s="267">
        <v>660</v>
      </c>
      <c r="L88" s="143"/>
      <c r="M88" s="382">
        <v>600</v>
      </c>
      <c r="N88" s="382">
        <v>660</v>
      </c>
      <c r="O88" s="382">
        <v>666.6</v>
      </c>
      <c r="P88" s="143"/>
      <c r="Q88" s="382"/>
      <c r="R88" s="382"/>
      <c r="S88" s="382"/>
      <c r="T88" s="143"/>
      <c r="U88" s="143"/>
    </row>
    <row r="89" spans="1:21" ht="12.75">
      <c r="A89" s="201" t="s">
        <v>159</v>
      </c>
      <c r="B89" s="202">
        <v>803</v>
      </c>
      <c r="C89" s="203" t="s">
        <v>690</v>
      </c>
      <c r="D89" s="203" t="s">
        <v>188</v>
      </c>
      <c r="E89" s="203" t="s">
        <v>315</v>
      </c>
      <c r="F89" s="203" t="s">
        <v>793</v>
      </c>
      <c r="G89" s="203" t="s">
        <v>17</v>
      </c>
      <c r="H89" s="265">
        <f>H90+H92+H91</f>
        <v>0</v>
      </c>
      <c r="I89" s="265">
        <v>45</v>
      </c>
      <c r="J89" s="265">
        <v>49.5</v>
      </c>
      <c r="K89" s="265">
        <v>54.4</v>
      </c>
      <c r="L89" s="143"/>
      <c r="M89" s="382">
        <v>45</v>
      </c>
      <c r="N89" s="382">
        <v>49.5</v>
      </c>
      <c r="O89" s="382">
        <v>54.4</v>
      </c>
      <c r="P89" s="143"/>
      <c r="Q89" s="382"/>
      <c r="R89" s="382"/>
      <c r="S89" s="382"/>
      <c r="T89" s="143"/>
      <c r="U89" s="143"/>
    </row>
    <row r="90" spans="1:21" ht="12.75">
      <c r="A90" s="201" t="s">
        <v>722</v>
      </c>
      <c r="B90" s="202">
        <v>803</v>
      </c>
      <c r="C90" s="203" t="s">
        <v>690</v>
      </c>
      <c r="D90" s="203" t="s">
        <v>188</v>
      </c>
      <c r="E90" s="203" t="s">
        <v>315</v>
      </c>
      <c r="F90" s="203" t="s">
        <v>392</v>
      </c>
      <c r="G90" s="203" t="s">
        <v>17</v>
      </c>
      <c r="H90" s="265">
        <f>H91+H93+H92</f>
        <v>0</v>
      </c>
      <c r="I90" s="265">
        <f>I91+I93+I92</f>
        <v>7000</v>
      </c>
      <c r="J90" s="265">
        <f>J91+J93+J92</f>
        <v>9200</v>
      </c>
      <c r="K90" s="265">
        <f>K91+K93+K92</f>
        <v>9600</v>
      </c>
      <c r="L90" s="143"/>
      <c r="M90" s="382">
        <v>16500</v>
      </c>
      <c r="N90" s="382">
        <v>17500</v>
      </c>
      <c r="O90" s="382">
        <v>18000</v>
      </c>
      <c r="P90" s="143"/>
      <c r="Q90" s="382"/>
      <c r="R90" s="382"/>
      <c r="S90" s="382"/>
      <c r="T90" s="143"/>
      <c r="U90" s="143"/>
    </row>
    <row r="91" spans="1:21" ht="12.75">
      <c r="A91" s="215" t="s">
        <v>263</v>
      </c>
      <c r="B91" s="344" t="s">
        <v>364</v>
      </c>
      <c r="C91" s="10" t="s">
        <v>690</v>
      </c>
      <c r="D91" s="10" t="s">
        <v>188</v>
      </c>
      <c r="E91" s="34" t="s">
        <v>315</v>
      </c>
      <c r="F91" s="345" t="s">
        <v>791</v>
      </c>
      <c r="G91" s="345"/>
      <c r="H91" s="150">
        <v>0</v>
      </c>
      <c r="I91" s="150">
        <v>6940</v>
      </c>
      <c r="J91" s="150">
        <v>9100</v>
      </c>
      <c r="K91" s="150">
        <v>9500</v>
      </c>
      <c r="L91" s="143"/>
      <c r="M91" s="382"/>
      <c r="N91" s="382"/>
      <c r="O91" s="382"/>
      <c r="P91" s="143"/>
      <c r="Q91" s="382"/>
      <c r="R91" s="382"/>
      <c r="S91" s="382"/>
      <c r="T91" s="143"/>
      <c r="U91" s="143"/>
    </row>
    <row r="92" spans="1:21" ht="12.75">
      <c r="A92" s="11" t="s">
        <v>338</v>
      </c>
      <c r="B92" s="344" t="s">
        <v>364</v>
      </c>
      <c r="C92" s="10" t="s">
        <v>690</v>
      </c>
      <c r="D92" s="10" t="s">
        <v>188</v>
      </c>
      <c r="E92" s="34" t="s">
        <v>315</v>
      </c>
      <c r="F92" s="417">
        <v>225</v>
      </c>
      <c r="G92" s="345"/>
      <c r="H92" s="150">
        <v>0</v>
      </c>
      <c r="I92" s="150">
        <v>0</v>
      </c>
      <c r="J92" s="150">
        <v>0</v>
      </c>
      <c r="K92" s="150">
        <v>0</v>
      </c>
      <c r="L92" s="143"/>
      <c r="M92" s="382"/>
      <c r="N92" s="382"/>
      <c r="O92" s="382"/>
      <c r="P92" s="143"/>
      <c r="Q92" s="382"/>
      <c r="R92" s="382"/>
      <c r="S92" s="382"/>
      <c r="T92" s="143"/>
      <c r="U92" s="143"/>
    </row>
    <row r="93" spans="1:21" ht="12.75">
      <c r="A93" s="11" t="s">
        <v>207</v>
      </c>
      <c r="B93" s="344" t="s">
        <v>364</v>
      </c>
      <c r="C93" s="10" t="s">
        <v>690</v>
      </c>
      <c r="D93" s="10" t="s">
        <v>188</v>
      </c>
      <c r="E93" s="34" t="s">
        <v>315</v>
      </c>
      <c r="F93" s="345" t="s">
        <v>793</v>
      </c>
      <c r="G93" s="345"/>
      <c r="H93" s="150">
        <v>0</v>
      </c>
      <c r="I93" s="150">
        <v>60</v>
      </c>
      <c r="J93" s="150">
        <v>100</v>
      </c>
      <c r="K93" s="150">
        <v>100</v>
      </c>
      <c r="L93" s="143"/>
      <c r="M93" s="382"/>
      <c r="N93" s="382"/>
      <c r="O93" s="382"/>
      <c r="P93" s="143"/>
      <c r="Q93" s="382"/>
      <c r="R93" s="382"/>
      <c r="S93" s="382"/>
      <c r="T93" s="143"/>
      <c r="U93" s="143"/>
    </row>
    <row r="94" spans="1:21" ht="14.25">
      <c r="A94" s="43"/>
      <c r="B94" s="47"/>
      <c r="C94" s="187" t="s">
        <v>807</v>
      </c>
      <c r="D94" s="187"/>
      <c r="E94" s="187"/>
      <c r="F94" s="187"/>
      <c r="G94" s="187"/>
      <c r="H94" s="190">
        <f>H95</f>
        <v>70</v>
      </c>
      <c r="I94" s="190">
        <f>I95</f>
        <v>70</v>
      </c>
      <c r="J94" s="190">
        <f>J95</f>
        <v>70</v>
      </c>
      <c r="K94" s="190">
        <f>K95</f>
        <v>70</v>
      </c>
      <c r="L94" s="143"/>
      <c r="M94" s="382"/>
      <c r="N94" s="382"/>
      <c r="O94" s="382"/>
      <c r="P94" s="143"/>
      <c r="Q94" s="382"/>
      <c r="R94" s="382"/>
      <c r="S94" s="382"/>
      <c r="T94" s="143"/>
      <c r="U94" s="143"/>
    </row>
    <row r="95" spans="1:21" ht="12.75">
      <c r="A95" s="109" t="s">
        <v>806</v>
      </c>
      <c r="B95" s="110" t="s">
        <v>364</v>
      </c>
      <c r="C95" s="64" t="s">
        <v>772</v>
      </c>
      <c r="D95" s="64" t="s">
        <v>714</v>
      </c>
      <c r="E95" s="111" t="s">
        <v>315</v>
      </c>
      <c r="F95" s="111" t="s">
        <v>392</v>
      </c>
      <c r="G95" s="111" t="s">
        <v>18</v>
      </c>
      <c r="H95" s="153">
        <f>H96+H97</f>
        <v>70</v>
      </c>
      <c r="I95" s="153">
        <f>I96+I97</f>
        <v>70</v>
      </c>
      <c r="J95" s="153">
        <f>J96+J97</f>
        <v>70</v>
      </c>
      <c r="K95" s="153">
        <f>K96+K97</f>
        <v>70</v>
      </c>
      <c r="L95" s="143"/>
      <c r="M95" s="382"/>
      <c r="N95" s="382"/>
      <c r="O95" s="382"/>
      <c r="P95" s="143"/>
      <c r="Q95" s="382"/>
      <c r="R95" s="382"/>
      <c r="S95" s="382"/>
      <c r="T95" s="143"/>
      <c r="U95" s="143"/>
    </row>
    <row r="96" spans="1:21" ht="12.75">
      <c r="A96" s="100" t="s">
        <v>153</v>
      </c>
      <c r="B96" s="200">
        <v>803</v>
      </c>
      <c r="C96" s="13" t="s">
        <v>772</v>
      </c>
      <c r="D96" s="13" t="s">
        <v>714</v>
      </c>
      <c r="E96" s="13" t="s">
        <v>315</v>
      </c>
      <c r="F96" s="13" t="s">
        <v>786</v>
      </c>
      <c r="G96" s="13"/>
      <c r="H96" s="148">
        <v>10</v>
      </c>
      <c r="I96" s="148">
        <v>10</v>
      </c>
      <c r="J96" s="148">
        <v>10</v>
      </c>
      <c r="K96" s="148">
        <v>10</v>
      </c>
      <c r="L96" s="143"/>
      <c r="M96" s="382"/>
      <c r="N96" s="382"/>
      <c r="O96" s="382"/>
      <c r="P96" s="143"/>
      <c r="Q96" s="382"/>
      <c r="R96" s="382"/>
      <c r="S96" s="382"/>
      <c r="T96" s="143"/>
      <c r="U96" s="143"/>
    </row>
    <row r="97" spans="1:21" ht="12.75">
      <c r="A97" s="3" t="s">
        <v>207</v>
      </c>
      <c r="B97" s="200">
        <v>803</v>
      </c>
      <c r="C97" s="13" t="s">
        <v>772</v>
      </c>
      <c r="D97" s="13" t="s">
        <v>714</v>
      </c>
      <c r="E97" s="13" t="s">
        <v>315</v>
      </c>
      <c r="F97" s="13" t="s">
        <v>793</v>
      </c>
      <c r="G97" s="13"/>
      <c r="H97" s="393">
        <v>60</v>
      </c>
      <c r="I97" s="393">
        <v>60</v>
      </c>
      <c r="J97" s="393">
        <v>60</v>
      </c>
      <c r="K97" s="393">
        <v>60</v>
      </c>
      <c r="L97" s="395">
        <v>0.065</v>
      </c>
      <c r="M97" s="382"/>
      <c r="N97" s="382"/>
      <c r="O97" s="382"/>
      <c r="P97" s="143"/>
      <c r="Q97" s="389"/>
      <c r="R97" s="382"/>
      <c r="S97" s="389"/>
      <c r="T97" s="143"/>
      <c r="U97" s="143"/>
    </row>
    <row r="98" spans="1:21" ht="14.25">
      <c r="A98" s="43"/>
      <c r="B98" s="47"/>
      <c r="C98" s="42" t="s">
        <v>149</v>
      </c>
      <c r="D98" s="45"/>
      <c r="E98" s="45"/>
      <c r="F98" s="45"/>
      <c r="G98" s="45"/>
      <c r="H98" s="94" t="e">
        <f>H99+#REF!+H110+H118+#REF!</f>
        <v>#REF!</v>
      </c>
      <c r="I98" s="94">
        <f>I99+I110+I118</f>
        <v>9864</v>
      </c>
      <c r="J98" s="94">
        <f>J99+J110+J118</f>
        <v>9909</v>
      </c>
      <c r="K98" s="94">
        <f>K99+K110+K118</f>
        <v>9809</v>
      </c>
      <c r="L98" s="143"/>
      <c r="M98" s="382"/>
      <c r="N98" s="382"/>
      <c r="O98" s="382"/>
      <c r="P98" s="143"/>
      <c r="Q98" s="382"/>
      <c r="R98" s="382"/>
      <c r="S98" s="382"/>
      <c r="T98" s="143"/>
      <c r="U98" s="143"/>
    </row>
    <row r="99" spans="1:21" ht="25.5">
      <c r="A99" s="109" t="s">
        <v>559</v>
      </c>
      <c r="B99" s="110" t="s">
        <v>364</v>
      </c>
      <c r="C99" s="111" t="s">
        <v>800</v>
      </c>
      <c r="D99" s="420" t="s">
        <v>64</v>
      </c>
      <c r="E99" s="111" t="s">
        <v>196</v>
      </c>
      <c r="F99" s="111" t="s">
        <v>392</v>
      </c>
      <c r="G99" s="111" t="s">
        <v>172</v>
      </c>
      <c r="H99" s="153" t="e">
        <f>H100+H101+H102+H103+H104+H105+H106+H107+H108+#REF!+H109</f>
        <v>#REF!</v>
      </c>
      <c r="I99" s="153">
        <f>I100+I101+I102+I103+I104+I105+I106+I107+I108+I109</f>
        <v>7698.1</v>
      </c>
      <c r="J99" s="153">
        <f>J100+J101+J102+J103+J104+J105+J106+J107+J108+J109</f>
        <v>7743.1</v>
      </c>
      <c r="K99" s="153">
        <f>K100+K101+K102+K103+K104+K105+K106+K107+K108+K109</f>
        <v>7673.1</v>
      </c>
      <c r="L99" s="143"/>
      <c r="M99" s="382"/>
      <c r="N99" s="382"/>
      <c r="O99" s="382"/>
      <c r="P99" s="143"/>
      <c r="Q99" s="382"/>
      <c r="R99" s="382"/>
      <c r="S99" s="382"/>
      <c r="T99" s="143"/>
      <c r="U99" s="143"/>
    </row>
    <row r="100" spans="1:21" s="24" customFormat="1" ht="12.75">
      <c r="A100" s="3" t="s">
        <v>809</v>
      </c>
      <c r="B100" s="200">
        <v>803</v>
      </c>
      <c r="C100" s="13" t="s">
        <v>800</v>
      </c>
      <c r="D100" s="13" t="s">
        <v>64</v>
      </c>
      <c r="E100" s="13" t="s">
        <v>196</v>
      </c>
      <c r="F100" s="13" t="s">
        <v>178</v>
      </c>
      <c r="G100" s="13"/>
      <c r="H100" s="393">
        <v>3920.5</v>
      </c>
      <c r="I100" s="393">
        <v>5212.7</v>
      </c>
      <c r="J100" s="393">
        <v>5212.7</v>
      </c>
      <c r="K100" s="393">
        <v>5212.7</v>
      </c>
      <c r="L100" s="395">
        <v>0.065</v>
      </c>
      <c r="M100" s="405"/>
      <c r="N100" s="405"/>
      <c r="O100" s="405"/>
      <c r="P100" s="385"/>
      <c r="Q100" s="389"/>
      <c r="R100" s="405"/>
      <c r="S100" s="405"/>
      <c r="T100" s="385"/>
      <c r="U100" s="385"/>
    </row>
    <row r="101" spans="1:21" s="24" customFormat="1" ht="11.25">
      <c r="A101" s="1" t="s">
        <v>180</v>
      </c>
      <c r="B101" s="200">
        <v>803</v>
      </c>
      <c r="C101" s="13" t="s">
        <v>800</v>
      </c>
      <c r="D101" s="13" t="s">
        <v>64</v>
      </c>
      <c r="E101" s="13" t="s">
        <v>196</v>
      </c>
      <c r="F101" s="13" t="s">
        <v>181</v>
      </c>
      <c r="G101" s="13"/>
      <c r="H101" s="148">
        <v>1</v>
      </c>
      <c r="I101" s="148">
        <v>1</v>
      </c>
      <c r="J101" s="148">
        <v>1</v>
      </c>
      <c r="K101" s="148">
        <v>1</v>
      </c>
      <c r="L101" s="385"/>
      <c r="M101" s="405"/>
      <c r="N101" s="405"/>
      <c r="O101" s="405"/>
      <c r="P101" s="385"/>
      <c r="Q101" s="405"/>
      <c r="R101" s="405"/>
      <c r="S101" s="405"/>
      <c r="T101" s="385"/>
      <c r="U101" s="385"/>
    </row>
    <row r="102" spans="1:21" s="24" customFormat="1" ht="12.75">
      <c r="A102" s="1" t="s">
        <v>208</v>
      </c>
      <c r="B102" s="200">
        <v>803</v>
      </c>
      <c r="C102" s="13" t="s">
        <v>800</v>
      </c>
      <c r="D102" s="13" t="s">
        <v>64</v>
      </c>
      <c r="E102" s="13" t="s">
        <v>196</v>
      </c>
      <c r="F102" s="13" t="s">
        <v>179</v>
      </c>
      <c r="G102" s="13"/>
      <c r="H102" s="393">
        <v>1184</v>
      </c>
      <c r="I102" s="393">
        <v>1574.3</v>
      </c>
      <c r="J102" s="393">
        <v>1574.3</v>
      </c>
      <c r="K102" s="393">
        <v>1574.3</v>
      </c>
      <c r="L102" s="385"/>
      <c r="M102" s="405"/>
      <c r="N102" s="405"/>
      <c r="O102" s="405"/>
      <c r="P102" s="385"/>
      <c r="Q102" s="389"/>
      <c r="R102" s="405"/>
      <c r="S102" s="405"/>
      <c r="T102" s="385"/>
      <c r="U102" s="385"/>
    </row>
    <row r="103" spans="1:21" ht="12.75">
      <c r="A103" s="3" t="s">
        <v>182</v>
      </c>
      <c r="B103" s="200">
        <v>803</v>
      </c>
      <c r="C103" s="13" t="s">
        <v>800</v>
      </c>
      <c r="D103" s="13" t="s">
        <v>64</v>
      </c>
      <c r="E103" s="13" t="s">
        <v>196</v>
      </c>
      <c r="F103" s="13" t="s">
        <v>183</v>
      </c>
      <c r="G103" s="13"/>
      <c r="H103" s="148">
        <v>74</v>
      </c>
      <c r="I103" s="148">
        <v>70</v>
      </c>
      <c r="J103" s="148">
        <v>70</v>
      </c>
      <c r="K103" s="148">
        <v>70</v>
      </c>
      <c r="L103" s="143"/>
      <c r="M103" s="382"/>
      <c r="N103" s="382"/>
      <c r="O103" s="382"/>
      <c r="P103" s="143"/>
      <c r="Q103" s="382"/>
      <c r="R103" s="382"/>
      <c r="S103" s="382"/>
      <c r="T103" s="143"/>
      <c r="U103" s="143"/>
    </row>
    <row r="104" spans="1:21" ht="12.75">
      <c r="A104" s="25" t="s">
        <v>153</v>
      </c>
      <c r="B104" s="200">
        <v>803</v>
      </c>
      <c r="C104" s="13" t="s">
        <v>800</v>
      </c>
      <c r="D104" s="13" t="s">
        <v>64</v>
      </c>
      <c r="E104" s="13" t="s">
        <v>196</v>
      </c>
      <c r="F104" s="13" t="s">
        <v>786</v>
      </c>
      <c r="G104" s="13"/>
      <c r="H104" s="148">
        <v>20</v>
      </c>
      <c r="I104" s="148">
        <v>15</v>
      </c>
      <c r="J104" s="148">
        <v>20</v>
      </c>
      <c r="K104" s="148">
        <v>20</v>
      </c>
      <c r="L104" s="143"/>
      <c r="M104" s="382"/>
      <c r="N104" s="382"/>
      <c r="O104" s="382"/>
      <c r="P104" s="143"/>
      <c r="Q104" s="382"/>
      <c r="R104" s="382"/>
      <c r="S104" s="382"/>
      <c r="T104" s="143"/>
      <c r="U104" s="143"/>
    </row>
    <row r="105" spans="1:21" ht="12.75">
      <c r="A105" s="3" t="s">
        <v>787</v>
      </c>
      <c r="B105" s="200">
        <v>803</v>
      </c>
      <c r="C105" s="13" t="s">
        <v>800</v>
      </c>
      <c r="D105" s="13" t="s">
        <v>64</v>
      </c>
      <c r="E105" s="13" t="s">
        <v>196</v>
      </c>
      <c r="F105" s="13" t="s">
        <v>788</v>
      </c>
      <c r="G105" s="13"/>
      <c r="H105" s="393">
        <v>445.1</v>
      </c>
      <c r="I105" s="393">
        <v>445.1</v>
      </c>
      <c r="J105" s="393">
        <v>445.1</v>
      </c>
      <c r="K105" s="393">
        <v>445.1</v>
      </c>
      <c r="L105" s="394">
        <v>0.07</v>
      </c>
      <c r="M105" s="382"/>
      <c r="N105" s="382"/>
      <c r="O105" s="382"/>
      <c r="P105" s="143"/>
      <c r="Q105" s="389"/>
      <c r="R105" s="389"/>
      <c r="S105" s="382"/>
      <c r="T105" s="143"/>
      <c r="U105" s="143"/>
    </row>
    <row r="106" spans="1:21" ht="12.75">
      <c r="A106" s="25" t="s">
        <v>263</v>
      </c>
      <c r="B106" s="200">
        <v>803</v>
      </c>
      <c r="C106" s="13" t="s">
        <v>800</v>
      </c>
      <c r="D106" s="13" t="s">
        <v>64</v>
      </c>
      <c r="E106" s="13" t="s">
        <v>196</v>
      </c>
      <c r="F106" s="13" t="s">
        <v>791</v>
      </c>
      <c r="G106" s="13"/>
      <c r="H106" s="148">
        <v>74</v>
      </c>
      <c r="I106" s="148">
        <v>70</v>
      </c>
      <c r="J106" s="148">
        <v>70</v>
      </c>
      <c r="K106" s="148">
        <v>50</v>
      </c>
      <c r="L106" s="143"/>
      <c r="M106" s="382"/>
      <c r="N106" s="382"/>
      <c r="O106" s="382"/>
      <c r="P106" s="143"/>
      <c r="Q106" s="382"/>
      <c r="R106" s="382"/>
      <c r="S106" s="382"/>
      <c r="T106" s="143"/>
      <c r="U106" s="143"/>
    </row>
    <row r="107" spans="1:21" ht="12.75">
      <c r="A107" s="3" t="s">
        <v>207</v>
      </c>
      <c r="B107" s="200">
        <v>803</v>
      </c>
      <c r="C107" s="13" t="s">
        <v>800</v>
      </c>
      <c r="D107" s="13" t="s">
        <v>64</v>
      </c>
      <c r="E107" s="13" t="s">
        <v>196</v>
      </c>
      <c r="F107" s="13" t="s">
        <v>793</v>
      </c>
      <c r="G107" s="13"/>
      <c r="H107" s="393">
        <v>155</v>
      </c>
      <c r="I107" s="148">
        <v>120</v>
      </c>
      <c r="J107" s="148">
        <v>140</v>
      </c>
      <c r="K107" s="148">
        <v>100</v>
      </c>
      <c r="L107" s="395">
        <v>0.065</v>
      </c>
      <c r="M107" s="382"/>
      <c r="N107" s="382"/>
      <c r="O107" s="382"/>
      <c r="P107" s="143"/>
      <c r="Q107" s="389"/>
      <c r="R107" s="382"/>
      <c r="S107" s="389"/>
      <c r="T107" s="143"/>
      <c r="U107" s="143"/>
    </row>
    <row r="108" spans="1:21" ht="12.75">
      <c r="A108" s="100" t="s">
        <v>132</v>
      </c>
      <c r="B108" s="200">
        <v>803</v>
      </c>
      <c r="C108" s="13" t="s">
        <v>800</v>
      </c>
      <c r="D108" s="13" t="s">
        <v>64</v>
      </c>
      <c r="E108" s="13" t="s">
        <v>196</v>
      </c>
      <c r="F108" s="13" t="s">
        <v>22</v>
      </c>
      <c r="G108" s="13"/>
      <c r="H108" s="148">
        <v>120</v>
      </c>
      <c r="I108" s="148">
        <v>120</v>
      </c>
      <c r="J108" s="148">
        <v>120</v>
      </c>
      <c r="K108" s="148">
        <v>120</v>
      </c>
      <c r="L108" s="143"/>
      <c r="M108" s="382"/>
      <c r="N108" s="382"/>
      <c r="O108" s="382"/>
      <c r="P108" s="143"/>
      <c r="Q108" s="382"/>
      <c r="R108" s="382"/>
      <c r="S108" s="382"/>
      <c r="T108" s="143"/>
      <c r="U108" s="143"/>
    </row>
    <row r="109" spans="1:21" ht="12.75">
      <c r="A109" s="3" t="s">
        <v>794</v>
      </c>
      <c r="B109" s="200">
        <v>803</v>
      </c>
      <c r="C109" s="13" t="s">
        <v>800</v>
      </c>
      <c r="D109" s="13" t="s">
        <v>64</v>
      </c>
      <c r="E109" s="13" t="s">
        <v>196</v>
      </c>
      <c r="F109" s="13" t="s">
        <v>795</v>
      </c>
      <c r="G109" s="13"/>
      <c r="H109" s="393">
        <v>106</v>
      </c>
      <c r="I109" s="148">
        <v>70</v>
      </c>
      <c r="J109" s="148">
        <v>90</v>
      </c>
      <c r="K109" s="148">
        <v>80</v>
      </c>
      <c r="L109" s="395">
        <v>0.065</v>
      </c>
      <c r="M109" s="382"/>
      <c r="N109" s="382"/>
      <c r="O109" s="382"/>
      <c r="P109" s="143"/>
      <c r="Q109" s="389"/>
      <c r="R109" s="382"/>
      <c r="S109" s="389"/>
      <c r="T109" s="143"/>
      <c r="U109" s="143"/>
    </row>
    <row r="110" spans="1:21" ht="25.5">
      <c r="A110" s="109" t="s">
        <v>554</v>
      </c>
      <c r="B110" s="110" t="s">
        <v>364</v>
      </c>
      <c r="C110" s="111" t="s">
        <v>800</v>
      </c>
      <c r="D110" s="420" t="s">
        <v>65</v>
      </c>
      <c r="E110" s="111" t="s">
        <v>196</v>
      </c>
      <c r="F110" s="111" t="s">
        <v>392</v>
      </c>
      <c r="G110" s="111" t="s">
        <v>237</v>
      </c>
      <c r="H110" s="153" t="e">
        <f>H111+H112+H113+H114+H115+H116+H117+#REF!</f>
        <v>#REF!</v>
      </c>
      <c r="I110" s="153">
        <f>I111+I112+I113+I114+I115+I116+I117</f>
        <v>1265.9</v>
      </c>
      <c r="J110" s="153">
        <f>J111+J112+J113+J114+J115+J116+J117</f>
        <v>1265.9</v>
      </c>
      <c r="K110" s="153">
        <f>K111+K112+K113+K114+K115+K116+K117</f>
        <v>1235.9</v>
      </c>
      <c r="L110" s="143"/>
      <c r="M110" s="382"/>
      <c r="N110" s="382"/>
      <c r="O110" s="382"/>
      <c r="P110" s="143"/>
      <c r="Q110" s="382"/>
      <c r="R110" s="382"/>
      <c r="S110" s="382"/>
      <c r="T110" s="143"/>
      <c r="U110" s="143"/>
    </row>
    <row r="111" spans="1:21" ht="12.75">
      <c r="A111" s="3" t="s">
        <v>809</v>
      </c>
      <c r="B111" s="200">
        <v>803</v>
      </c>
      <c r="C111" s="13" t="s">
        <v>800</v>
      </c>
      <c r="D111" s="13" t="s">
        <v>65</v>
      </c>
      <c r="E111" s="13" t="s">
        <v>196</v>
      </c>
      <c r="F111" s="13" t="s">
        <v>178</v>
      </c>
      <c r="G111" s="13"/>
      <c r="H111" s="393">
        <v>975</v>
      </c>
      <c r="I111" s="393">
        <v>763.2</v>
      </c>
      <c r="J111" s="393">
        <v>763.2</v>
      </c>
      <c r="K111" s="393">
        <v>763.2</v>
      </c>
      <c r="L111" s="395">
        <v>0.065</v>
      </c>
      <c r="M111" s="382"/>
      <c r="N111" s="382"/>
      <c r="O111" s="382"/>
      <c r="P111" s="143"/>
      <c r="Q111" s="382"/>
      <c r="R111" s="382"/>
      <c r="S111" s="382"/>
      <c r="T111" s="143"/>
      <c r="U111" s="143"/>
    </row>
    <row r="112" spans="1:21" ht="12.75">
      <c r="A112" s="1" t="s">
        <v>208</v>
      </c>
      <c r="B112" s="200">
        <v>803</v>
      </c>
      <c r="C112" s="13" t="s">
        <v>800</v>
      </c>
      <c r="D112" s="13" t="s">
        <v>65</v>
      </c>
      <c r="E112" s="13" t="s">
        <v>196</v>
      </c>
      <c r="F112" s="13" t="s">
        <v>179</v>
      </c>
      <c r="G112" s="13"/>
      <c r="H112" s="393">
        <v>294.5</v>
      </c>
      <c r="I112" s="393">
        <v>230.5</v>
      </c>
      <c r="J112" s="393">
        <v>230.5</v>
      </c>
      <c r="K112" s="393">
        <v>230.5</v>
      </c>
      <c r="L112" s="143"/>
      <c r="M112" s="382"/>
      <c r="N112" s="382"/>
      <c r="O112" s="382"/>
      <c r="P112" s="143"/>
      <c r="Q112" s="382"/>
      <c r="R112" s="382"/>
      <c r="S112" s="382"/>
      <c r="T112" s="143"/>
      <c r="U112" s="143"/>
    </row>
    <row r="113" spans="1:21" ht="12.75">
      <c r="A113" s="3" t="s">
        <v>182</v>
      </c>
      <c r="B113" s="200">
        <v>803</v>
      </c>
      <c r="C113" s="13" t="s">
        <v>800</v>
      </c>
      <c r="D113" s="13" t="s">
        <v>65</v>
      </c>
      <c r="E113" s="13" t="s">
        <v>196</v>
      </c>
      <c r="F113" s="13" t="s">
        <v>183</v>
      </c>
      <c r="G113" s="13"/>
      <c r="H113" s="148">
        <v>7.5</v>
      </c>
      <c r="I113" s="148">
        <v>7</v>
      </c>
      <c r="J113" s="148">
        <v>7</v>
      </c>
      <c r="K113" s="148">
        <v>7</v>
      </c>
      <c r="L113" s="143"/>
      <c r="M113" s="382"/>
      <c r="N113" s="382"/>
      <c r="O113" s="382"/>
      <c r="P113" s="143"/>
      <c r="Q113" s="382"/>
      <c r="R113" s="382"/>
      <c r="S113" s="382"/>
      <c r="T113" s="143"/>
      <c r="U113" s="143"/>
    </row>
    <row r="114" spans="1:21" ht="12.75">
      <c r="A114" s="3" t="s">
        <v>787</v>
      </c>
      <c r="B114" s="200">
        <v>803</v>
      </c>
      <c r="C114" s="13" t="s">
        <v>800</v>
      </c>
      <c r="D114" s="13" t="s">
        <v>65</v>
      </c>
      <c r="E114" s="13" t="s">
        <v>196</v>
      </c>
      <c r="F114" s="13" t="s">
        <v>788</v>
      </c>
      <c r="G114" s="13"/>
      <c r="H114" s="393">
        <v>84.7</v>
      </c>
      <c r="I114" s="393">
        <v>84.7</v>
      </c>
      <c r="J114" s="393">
        <v>84.7</v>
      </c>
      <c r="K114" s="393">
        <v>84.7</v>
      </c>
      <c r="L114" s="394">
        <v>0.07</v>
      </c>
      <c r="M114" s="382"/>
      <c r="N114" s="382"/>
      <c r="O114" s="382"/>
      <c r="P114" s="143"/>
      <c r="Q114" s="389"/>
      <c r="R114" s="389"/>
      <c r="S114" s="382"/>
      <c r="T114" s="143"/>
      <c r="U114" s="143"/>
    </row>
    <row r="115" spans="1:21" ht="12.75">
      <c r="A115" s="25" t="s">
        <v>263</v>
      </c>
      <c r="B115" s="200">
        <v>803</v>
      </c>
      <c r="C115" s="13" t="s">
        <v>800</v>
      </c>
      <c r="D115" s="13" t="s">
        <v>65</v>
      </c>
      <c r="E115" s="13" t="s">
        <v>196</v>
      </c>
      <c r="F115" s="13" t="s">
        <v>791</v>
      </c>
      <c r="G115" s="13"/>
      <c r="H115" s="148">
        <v>100</v>
      </c>
      <c r="I115" s="148">
        <v>80</v>
      </c>
      <c r="J115" s="148">
        <v>80</v>
      </c>
      <c r="K115" s="148">
        <v>70</v>
      </c>
      <c r="L115" s="143"/>
      <c r="M115" s="382"/>
      <c r="N115" s="382"/>
      <c r="O115" s="382"/>
      <c r="P115" s="143"/>
      <c r="Q115" s="382"/>
      <c r="R115" s="382"/>
      <c r="S115" s="382"/>
      <c r="T115" s="143"/>
      <c r="U115" s="143"/>
    </row>
    <row r="116" spans="1:21" ht="12.75">
      <c r="A116" s="3" t="s">
        <v>207</v>
      </c>
      <c r="B116" s="200">
        <v>803</v>
      </c>
      <c r="C116" s="13" t="s">
        <v>800</v>
      </c>
      <c r="D116" s="13" t="s">
        <v>65</v>
      </c>
      <c r="E116" s="13" t="s">
        <v>196</v>
      </c>
      <c r="F116" s="13" t="s">
        <v>793</v>
      </c>
      <c r="G116" s="13"/>
      <c r="H116" s="393">
        <v>145.9</v>
      </c>
      <c r="I116" s="148">
        <v>100</v>
      </c>
      <c r="J116" s="148">
        <v>100</v>
      </c>
      <c r="K116" s="148">
        <v>80</v>
      </c>
      <c r="L116" s="395">
        <v>0.065</v>
      </c>
      <c r="M116" s="382"/>
      <c r="N116" s="382"/>
      <c r="O116" s="382"/>
      <c r="P116" s="143"/>
      <c r="Q116" s="389"/>
      <c r="R116" s="382"/>
      <c r="S116" s="389"/>
      <c r="T116" s="143"/>
      <c r="U116" s="143"/>
    </row>
    <row r="117" spans="1:21" ht="12.75">
      <c r="A117" s="3" t="s">
        <v>132</v>
      </c>
      <c r="B117" s="200">
        <v>803</v>
      </c>
      <c r="C117" s="13" t="s">
        <v>800</v>
      </c>
      <c r="D117" s="13" t="s">
        <v>65</v>
      </c>
      <c r="E117" s="13" t="s">
        <v>196</v>
      </c>
      <c r="F117" s="13" t="s">
        <v>22</v>
      </c>
      <c r="G117" s="13"/>
      <c r="H117" s="148">
        <v>0.5</v>
      </c>
      <c r="I117" s="148">
        <v>0.5</v>
      </c>
      <c r="J117" s="148">
        <v>0.5</v>
      </c>
      <c r="K117" s="148">
        <v>0.5</v>
      </c>
      <c r="L117" s="143"/>
      <c r="M117" s="382"/>
      <c r="N117" s="382"/>
      <c r="O117" s="382"/>
      <c r="P117" s="143"/>
      <c r="Q117" s="382"/>
      <c r="R117" s="382"/>
      <c r="S117" s="382"/>
      <c r="T117" s="143"/>
      <c r="U117" s="143"/>
    </row>
    <row r="118" spans="1:21" ht="12.75">
      <c r="A118" s="113" t="s">
        <v>553</v>
      </c>
      <c r="B118" s="110" t="s">
        <v>364</v>
      </c>
      <c r="C118" s="111" t="s">
        <v>784</v>
      </c>
      <c r="D118" s="111" t="s">
        <v>481</v>
      </c>
      <c r="E118" s="111" t="s">
        <v>315</v>
      </c>
      <c r="F118" s="111" t="s">
        <v>392</v>
      </c>
      <c r="G118" s="111" t="s">
        <v>238</v>
      </c>
      <c r="H118" s="153">
        <f>H119+H120+H121</f>
        <v>610</v>
      </c>
      <c r="I118" s="153">
        <f>I119+I120+I121</f>
        <v>900</v>
      </c>
      <c r="J118" s="153">
        <f>J119+J120+J121</f>
        <v>900</v>
      </c>
      <c r="K118" s="153">
        <f>K119+K120+K121</f>
        <v>900</v>
      </c>
      <c r="L118" s="254"/>
      <c r="M118" s="382"/>
      <c r="N118" s="382"/>
      <c r="O118" s="382"/>
      <c r="P118" s="143"/>
      <c r="Q118" s="382"/>
      <c r="R118" s="382"/>
      <c r="S118" s="382"/>
      <c r="T118" s="143"/>
      <c r="U118" s="143"/>
    </row>
    <row r="119" spans="1:21" ht="12.75">
      <c r="A119" s="100" t="s">
        <v>153</v>
      </c>
      <c r="B119" s="200">
        <v>803</v>
      </c>
      <c r="C119" s="26" t="s">
        <v>784</v>
      </c>
      <c r="D119" s="13" t="s">
        <v>481</v>
      </c>
      <c r="E119" s="13" t="s">
        <v>315</v>
      </c>
      <c r="F119" s="26" t="s">
        <v>786</v>
      </c>
      <c r="G119" s="26"/>
      <c r="H119" s="148">
        <v>40</v>
      </c>
      <c r="I119" s="148">
        <v>50</v>
      </c>
      <c r="J119" s="148">
        <v>50</v>
      </c>
      <c r="K119" s="148">
        <v>50</v>
      </c>
      <c r="L119" s="254"/>
      <c r="M119" s="382"/>
      <c r="N119" s="382"/>
      <c r="O119" s="382"/>
      <c r="P119" s="143"/>
      <c r="Q119" s="382"/>
      <c r="R119" s="382"/>
      <c r="S119" s="382"/>
      <c r="T119" s="143"/>
      <c r="U119" s="143"/>
    </row>
    <row r="120" spans="1:21" ht="12.75">
      <c r="A120" s="3" t="s">
        <v>207</v>
      </c>
      <c r="B120" s="200">
        <v>803</v>
      </c>
      <c r="C120" s="26" t="s">
        <v>784</v>
      </c>
      <c r="D120" s="13" t="s">
        <v>481</v>
      </c>
      <c r="E120" s="13" t="s">
        <v>315</v>
      </c>
      <c r="F120" s="26" t="s">
        <v>793</v>
      </c>
      <c r="G120" s="26"/>
      <c r="H120" s="148">
        <v>500</v>
      </c>
      <c r="I120" s="148">
        <v>800</v>
      </c>
      <c r="J120" s="148">
        <v>800</v>
      </c>
      <c r="K120" s="148">
        <v>800</v>
      </c>
      <c r="L120" s="254"/>
      <c r="M120" s="382"/>
      <c r="N120" s="382"/>
      <c r="O120" s="382"/>
      <c r="P120" s="143"/>
      <c r="Q120" s="382"/>
      <c r="R120" s="382"/>
      <c r="S120" s="382"/>
      <c r="T120" s="143"/>
      <c r="U120" s="143"/>
    </row>
    <row r="121" spans="1:21" ht="12.75">
      <c r="A121" s="3" t="s">
        <v>794</v>
      </c>
      <c r="B121" s="200">
        <v>803</v>
      </c>
      <c r="C121" s="26" t="s">
        <v>784</v>
      </c>
      <c r="D121" s="13" t="s">
        <v>481</v>
      </c>
      <c r="E121" s="13" t="s">
        <v>315</v>
      </c>
      <c r="F121" s="26" t="s">
        <v>795</v>
      </c>
      <c r="G121" s="26"/>
      <c r="H121" s="148">
        <v>70</v>
      </c>
      <c r="I121" s="148">
        <v>50</v>
      </c>
      <c r="J121" s="148">
        <v>50</v>
      </c>
      <c r="K121" s="148">
        <v>50</v>
      </c>
      <c r="L121" s="254"/>
      <c r="M121" s="382"/>
      <c r="N121" s="382"/>
      <c r="O121" s="382"/>
      <c r="P121" s="143"/>
      <c r="Q121" s="382"/>
      <c r="R121" s="382"/>
      <c r="S121" s="382"/>
      <c r="T121" s="143"/>
      <c r="U121" s="143"/>
    </row>
    <row r="122" spans="1:21" ht="14.25">
      <c r="A122" s="46"/>
      <c r="B122" s="44"/>
      <c r="C122" s="42" t="s">
        <v>221</v>
      </c>
      <c r="D122" s="45"/>
      <c r="E122" s="45"/>
      <c r="F122" s="45"/>
      <c r="G122" s="45"/>
      <c r="H122" s="94" t="e">
        <f>H123+H124+H125+H128+#REF!+#REF!+H132</f>
        <v>#REF!</v>
      </c>
      <c r="I122" s="94">
        <f>I123+I124+I125+I128+I132</f>
        <v>4146.4</v>
      </c>
      <c r="J122" s="94">
        <f>J123+J124+J125+J128+J132</f>
        <v>2646.4</v>
      </c>
      <c r="K122" s="94">
        <f>K123+K124+K125+K128+K132</f>
        <v>2662.4</v>
      </c>
      <c r="L122" s="254"/>
      <c r="M122" s="382"/>
      <c r="N122" s="382"/>
      <c r="O122" s="382"/>
      <c r="P122" s="143"/>
      <c r="Q122" s="382"/>
      <c r="R122" s="382"/>
      <c r="S122" s="382"/>
      <c r="T122" s="143"/>
      <c r="U122" s="143"/>
    </row>
    <row r="123" spans="1:21" ht="27" customHeight="1">
      <c r="A123" s="113" t="s">
        <v>209</v>
      </c>
      <c r="B123" s="110" t="s">
        <v>364</v>
      </c>
      <c r="C123" s="111" t="s">
        <v>274</v>
      </c>
      <c r="D123" s="111" t="s">
        <v>67</v>
      </c>
      <c r="E123" s="111" t="s">
        <v>696</v>
      </c>
      <c r="F123" s="111" t="s">
        <v>275</v>
      </c>
      <c r="G123" s="111" t="s">
        <v>239</v>
      </c>
      <c r="H123" s="153">
        <v>240</v>
      </c>
      <c r="I123" s="153">
        <v>240</v>
      </c>
      <c r="J123" s="153">
        <v>240</v>
      </c>
      <c r="K123" s="153">
        <v>240</v>
      </c>
      <c r="L123" s="254"/>
      <c r="M123" s="382"/>
      <c r="N123" s="382"/>
      <c r="O123" s="382"/>
      <c r="P123" s="143"/>
      <c r="Q123" s="382"/>
      <c r="R123" s="382"/>
      <c r="S123" s="382"/>
      <c r="T123" s="143"/>
      <c r="U123" s="143"/>
    </row>
    <row r="124" spans="1:21" ht="14.25" customHeight="1">
      <c r="A124" s="113" t="s">
        <v>450</v>
      </c>
      <c r="B124" s="110" t="s">
        <v>364</v>
      </c>
      <c r="C124" s="111" t="s">
        <v>222</v>
      </c>
      <c r="D124" s="111" t="s">
        <v>343</v>
      </c>
      <c r="E124" s="111" t="s">
        <v>696</v>
      </c>
      <c r="F124" s="111" t="s">
        <v>219</v>
      </c>
      <c r="G124" s="111" t="s">
        <v>240</v>
      </c>
      <c r="H124" s="153">
        <v>60</v>
      </c>
      <c r="I124" s="153">
        <v>50</v>
      </c>
      <c r="J124" s="153">
        <v>50</v>
      </c>
      <c r="K124" s="153">
        <v>50</v>
      </c>
      <c r="L124" s="254"/>
      <c r="M124" s="382"/>
      <c r="N124" s="382"/>
      <c r="O124" s="382"/>
      <c r="P124" s="143"/>
      <c r="Q124" s="382"/>
      <c r="R124" s="382"/>
      <c r="S124" s="382"/>
      <c r="T124" s="143"/>
      <c r="U124" s="143"/>
    </row>
    <row r="125" spans="1:21" ht="40.5" customHeight="1">
      <c r="A125" s="113" t="s">
        <v>767</v>
      </c>
      <c r="B125" s="114">
        <v>803</v>
      </c>
      <c r="C125" s="111" t="s">
        <v>222</v>
      </c>
      <c r="D125" s="111" t="s">
        <v>344</v>
      </c>
      <c r="E125" s="111" t="s">
        <v>696</v>
      </c>
      <c r="F125" s="111" t="s">
        <v>219</v>
      </c>
      <c r="G125" s="111"/>
      <c r="H125" s="153">
        <f>H126+H127</f>
        <v>306.4</v>
      </c>
      <c r="I125" s="153">
        <f>I126+I127</f>
        <v>356.4</v>
      </c>
      <c r="J125" s="153">
        <f>J126+J127</f>
        <v>356.4</v>
      </c>
      <c r="K125" s="153">
        <f>K126+K127</f>
        <v>372.4</v>
      </c>
      <c r="L125" s="254"/>
      <c r="M125" s="382"/>
      <c r="N125" s="382"/>
      <c r="O125" s="382"/>
      <c r="P125" s="143"/>
      <c r="Q125" s="382"/>
      <c r="R125" s="382"/>
      <c r="S125" s="382"/>
      <c r="T125" s="143"/>
      <c r="U125" s="143"/>
    </row>
    <row r="126" spans="1:21" ht="12.75" customHeight="1">
      <c r="A126" s="289" t="s">
        <v>32</v>
      </c>
      <c r="B126" s="290" t="s">
        <v>364</v>
      </c>
      <c r="C126" s="291" t="s">
        <v>222</v>
      </c>
      <c r="D126" s="291" t="s">
        <v>344</v>
      </c>
      <c r="E126" s="291" t="s">
        <v>696</v>
      </c>
      <c r="F126" s="291" t="s">
        <v>219</v>
      </c>
      <c r="G126" s="291" t="s">
        <v>241</v>
      </c>
      <c r="H126" s="292">
        <v>189</v>
      </c>
      <c r="I126" s="292">
        <v>239</v>
      </c>
      <c r="J126" s="292">
        <v>239</v>
      </c>
      <c r="K126" s="292">
        <v>255</v>
      </c>
      <c r="L126" s="254"/>
      <c r="M126" s="382"/>
      <c r="N126" s="382"/>
      <c r="O126" s="382"/>
      <c r="P126" s="143"/>
      <c r="Q126" s="382"/>
      <c r="R126" s="382"/>
      <c r="S126" s="382"/>
      <c r="T126" s="143"/>
      <c r="U126" s="143"/>
    </row>
    <row r="127" spans="1:21" ht="12.75" customHeight="1">
      <c r="A127" s="349" t="s">
        <v>33</v>
      </c>
      <c r="B127" s="232" t="s">
        <v>364</v>
      </c>
      <c r="C127" s="13" t="s">
        <v>222</v>
      </c>
      <c r="D127" s="13" t="s">
        <v>344</v>
      </c>
      <c r="E127" s="13" t="s">
        <v>696</v>
      </c>
      <c r="F127" s="13" t="s">
        <v>219</v>
      </c>
      <c r="G127" s="13" t="s">
        <v>242</v>
      </c>
      <c r="H127" s="148">
        <v>117.4</v>
      </c>
      <c r="I127" s="148">
        <v>117.4</v>
      </c>
      <c r="J127" s="148">
        <v>117.4</v>
      </c>
      <c r="K127" s="148">
        <v>117.4</v>
      </c>
      <c r="L127" s="254"/>
      <c r="M127" s="382"/>
      <c r="N127" s="382"/>
      <c r="O127" s="382"/>
      <c r="P127" s="143"/>
      <c r="Q127" s="382"/>
      <c r="R127" s="382"/>
      <c r="S127" s="382"/>
      <c r="T127" s="143"/>
      <c r="U127" s="143"/>
    </row>
    <row r="128" spans="1:21" ht="15" customHeight="1">
      <c r="A128" s="113" t="s">
        <v>352</v>
      </c>
      <c r="B128" s="110" t="s">
        <v>364</v>
      </c>
      <c r="C128" s="111" t="s">
        <v>222</v>
      </c>
      <c r="D128" s="111" t="s">
        <v>154</v>
      </c>
      <c r="E128" s="111" t="s">
        <v>696</v>
      </c>
      <c r="F128" s="111" t="s">
        <v>219</v>
      </c>
      <c r="G128" s="111"/>
      <c r="H128" s="153" t="e">
        <f>#REF!+H131</f>
        <v>#REF!</v>
      </c>
      <c r="I128" s="153">
        <f>I129+I131</f>
        <v>2000</v>
      </c>
      <c r="J128" s="153">
        <f>J129+J131</f>
        <v>2000</v>
      </c>
      <c r="K128" s="153">
        <f>K129+K131</f>
        <v>2000</v>
      </c>
      <c r="L128" s="254"/>
      <c r="M128" s="382"/>
      <c r="N128" s="382"/>
      <c r="O128" s="382"/>
      <c r="P128" s="143"/>
      <c r="Q128" s="382"/>
      <c r="R128" s="382"/>
      <c r="S128" s="382"/>
      <c r="T128" s="143"/>
      <c r="U128" s="143"/>
    </row>
    <row r="129" spans="1:21" ht="24.75" customHeight="1">
      <c r="A129" s="100" t="s">
        <v>138</v>
      </c>
      <c r="B129" s="343" t="s">
        <v>364</v>
      </c>
      <c r="C129" s="121" t="s">
        <v>222</v>
      </c>
      <c r="D129" s="34" t="s">
        <v>31</v>
      </c>
      <c r="E129" s="34" t="s">
        <v>696</v>
      </c>
      <c r="F129" s="121" t="s">
        <v>219</v>
      </c>
      <c r="G129" s="121"/>
      <c r="H129" s="348">
        <v>2000</v>
      </c>
      <c r="I129" s="348">
        <v>0</v>
      </c>
      <c r="J129" s="348">
        <v>0</v>
      </c>
      <c r="K129" s="348">
        <v>0</v>
      </c>
      <c r="L129" s="254"/>
      <c r="M129" s="382"/>
      <c r="N129" s="382"/>
      <c r="O129" s="382"/>
      <c r="P129" s="143"/>
      <c r="Q129" s="382"/>
      <c r="R129" s="382"/>
      <c r="S129" s="382"/>
      <c r="T129" s="143"/>
      <c r="U129" s="143"/>
    </row>
    <row r="130" spans="1:21" ht="12.75" customHeight="1">
      <c r="A130" s="435" t="s">
        <v>523</v>
      </c>
      <c r="B130" s="436" t="s">
        <v>364</v>
      </c>
      <c r="C130" s="69" t="s">
        <v>222</v>
      </c>
      <c r="D130" s="69" t="s">
        <v>31</v>
      </c>
      <c r="E130" s="69" t="s">
        <v>696</v>
      </c>
      <c r="F130" s="69" t="s">
        <v>219</v>
      </c>
      <c r="G130" s="69"/>
      <c r="H130" s="437"/>
      <c r="I130" s="437">
        <v>0</v>
      </c>
      <c r="J130" s="437">
        <v>0</v>
      </c>
      <c r="K130" s="437">
        <v>0</v>
      </c>
      <c r="L130" s="254"/>
      <c r="M130" s="382"/>
      <c r="N130" s="382"/>
      <c r="O130" s="382"/>
      <c r="P130" s="143"/>
      <c r="Q130" s="382"/>
      <c r="R130" s="382"/>
      <c r="S130" s="382"/>
      <c r="T130" s="143"/>
      <c r="U130" s="143"/>
    </row>
    <row r="131" spans="1:21" ht="24">
      <c r="A131" s="100" t="s">
        <v>506</v>
      </c>
      <c r="B131" s="343" t="s">
        <v>364</v>
      </c>
      <c r="C131" s="121" t="s">
        <v>222</v>
      </c>
      <c r="D131" s="34" t="s">
        <v>309</v>
      </c>
      <c r="E131" s="34" t="s">
        <v>696</v>
      </c>
      <c r="F131" s="121" t="s">
        <v>219</v>
      </c>
      <c r="G131" s="121" t="s">
        <v>243</v>
      </c>
      <c r="H131" s="348">
        <v>2000</v>
      </c>
      <c r="I131" s="348">
        <v>2000</v>
      </c>
      <c r="J131" s="348">
        <v>2000</v>
      </c>
      <c r="K131" s="348">
        <v>2000</v>
      </c>
      <c r="L131" s="254"/>
      <c r="M131" s="382"/>
      <c r="N131" s="382"/>
      <c r="O131" s="382"/>
      <c r="P131" s="143"/>
      <c r="Q131" s="382"/>
      <c r="R131" s="382"/>
      <c r="S131" s="382"/>
      <c r="T131" s="143"/>
      <c r="U131" s="143"/>
    </row>
    <row r="132" spans="1:21" ht="51.75" customHeight="1">
      <c r="A132" s="184" t="s">
        <v>110</v>
      </c>
      <c r="B132" s="110" t="s">
        <v>364</v>
      </c>
      <c r="C132" s="111" t="s">
        <v>222</v>
      </c>
      <c r="D132" s="111" t="s">
        <v>614</v>
      </c>
      <c r="E132" s="111" t="s">
        <v>696</v>
      </c>
      <c r="F132" s="111" t="s">
        <v>219</v>
      </c>
      <c r="G132" s="111"/>
      <c r="H132" s="153">
        <f>H133</f>
        <v>2750</v>
      </c>
      <c r="I132" s="153">
        <f>I133</f>
        <v>1500</v>
      </c>
      <c r="J132" s="153">
        <f>J133</f>
        <v>0</v>
      </c>
      <c r="K132" s="153">
        <f>K133</f>
        <v>0</v>
      </c>
      <c r="L132" s="254"/>
      <c r="M132" s="382"/>
      <c r="N132" s="382"/>
      <c r="O132" s="382"/>
      <c r="P132" s="143"/>
      <c r="Q132" s="382"/>
      <c r="R132" s="382"/>
      <c r="S132" s="382"/>
      <c r="T132" s="143"/>
      <c r="U132" s="143"/>
    </row>
    <row r="133" spans="1:21" ht="14.25" customHeight="1">
      <c r="A133" s="376" t="s">
        <v>130</v>
      </c>
      <c r="B133" s="231">
        <v>803</v>
      </c>
      <c r="C133" s="34" t="s">
        <v>222</v>
      </c>
      <c r="D133" s="34" t="s">
        <v>614</v>
      </c>
      <c r="E133" s="34" t="s">
        <v>696</v>
      </c>
      <c r="F133" s="34" t="s">
        <v>219</v>
      </c>
      <c r="G133" s="34" t="s">
        <v>6</v>
      </c>
      <c r="H133" s="348">
        <v>2750</v>
      </c>
      <c r="I133" s="348">
        <v>1500</v>
      </c>
      <c r="J133" s="348">
        <v>0</v>
      </c>
      <c r="K133" s="348">
        <v>0</v>
      </c>
      <c r="L133" s="254"/>
      <c r="M133" s="382">
        <v>2750</v>
      </c>
      <c r="N133" s="382"/>
      <c r="O133" s="382"/>
      <c r="P133" s="143"/>
      <c r="Q133" s="382"/>
      <c r="R133" s="382"/>
      <c r="S133" s="382"/>
      <c r="T133" s="143"/>
      <c r="U133" s="143"/>
    </row>
    <row r="134" spans="1:21" ht="14.25">
      <c r="A134" s="204"/>
      <c r="B134" s="205"/>
      <c r="C134" s="42" t="s">
        <v>650</v>
      </c>
      <c r="D134" s="206"/>
      <c r="E134" s="206"/>
      <c r="F134" s="206"/>
      <c r="G134" s="206"/>
      <c r="H134" s="94" t="e">
        <f>H135+H138</f>
        <v>#REF!</v>
      </c>
      <c r="I134" s="94">
        <f>I135+I138</f>
        <v>1535.1</v>
      </c>
      <c r="J134" s="94">
        <f>J135+J138</f>
        <v>1535.1</v>
      </c>
      <c r="K134" s="94">
        <f>K135+K138</f>
        <v>1535.1</v>
      </c>
      <c r="L134" s="254"/>
      <c r="M134" s="382"/>
      <c r="N134" s="382"/>
      <c r="O134" s="382"/>
      <c r="P134" s="143"/>
      <c r="Q134" s="382"/>
      <c r="R134" s="382"/>
      <c r="S134" s="382"/>
      <c r="T134" s="143"/>
      <c r="U134" s="143"/>
    </row>
    <row r="135" spans="1:21" ht="14.25" customHeight="1">
      <c r="A135" s="109" t="s">
        <v>756</v>
      </c>
      <c r="B135" s="110" t="s">
        <v>364</v>
      </c>
      <c r="C135" s="111" t="s">
        <v>649</v>
      </c>
      <c r="D135" s="111" t="s">
        <v>269</v>
      </c>
      <c r="E135" s="111" t="s">
        <v>196</v>
      </c>
      <c r="F135" s="111" t="s">
        <v>392</v>
      </c>
      <c r="G135" s="111" t="s">
        <v>244</v>
      </c>
      <c r="H135" s="153">
        <f>H136+H137</f>
        <v>552.9000000000001</v>
      </c>
      <c r="I135" s="153">
        <f>I136+I137</f>
        <v>1035.1</v>
      </c>
      <c r="J135" s="153">
        <f>J136+J137</f>
        <v>1035.1</v>
      </c>
      <c r="K135" s="153">
        <f>K136+K137</f>
        <v>1035.1</v>
      </c>
      <c r="L135" s="254"/>
      <c r="M135" s="382"/>
      <c r="N135" s="382"/>
      <c r="O135" s="382"/>
      <c r="P135" s="143"/>
      <c r="Q135" s="382"/>
      <c r="R135" s="382"/>
      <c r="S135" s="382"/>
      <c r="T135" s="143"/>
      <c r="U135" s="143"/>
    </row>
    <row r="136" spans="1:21" ht="12.75">
      <c r="A136" s="3" t="s">
        <v>809</v>
      </c>
      <c r="B136" s="200">
        <v>803</v>
      </c>
      <c r="C136" s="13" t="s">
        <v>649</v>
      </c>
      <c r="D136" s="13" t="s">
        <v>270</v>
      </c>
      <c r="E136" s="13" t="s">
        <v>196</v>
      </c>
      <c r="F136" s="13" t="s">
        <v>178</v>
      </c>
      <c r="G136" s="13"/>
      <c r="H136" s="393">
        <v>424.6</v>
      </c>
      <c r="I136" s="393">
        <v>795</v>
      </c>
      <c r="J136" s="393">
        <v>795</v>
      </c>
      <c r="K136" s="393">
        <v>795</v>
      </c>
      <c r="L136" s="396">
        <v>0.065</v>
      </c>
      <c r="M136" s="382"/>
      <c r="N136" s="382"/>
      <c r="O136" s="382"/>
      <c r="P136" s="143"/>
      <c r="Q136" s="389"/>
      <c r="R136" s="382"/>
      <c r="S136" s="382"/>
      <c r="T136" s="143"/>
      <c r="U136" s="143"/>
    </row>
    <row r="137" spans="1:21" ht="12.75">
      <c r="A137" s="1" t="s">
        <v>208</v>
      </c>
      <c r="B137" s="200">
        <v>803</v>
      </c>
      <c r="C137" s="13" t="s">
        <v>649</v>
      </c>
      <c r="D137" s="13" t="s">
        <v>270</v>
      </c>
      <c r="E137" s="13" t="s">
        <v>196</v>
      </c>
      <c r="F137" s="13" t="s">
        <v>179</v>
      </c>
      <c r="G137" s="13"/>
      <c r="H137" s="393">
        <v>128.3</v>
      </c>
      <c r="I137" s="393">
        <v>240.1</v>
      </c>
      <c r="J137" s="393">
        <v>240.1</v>
      </c>
      <c r="K137" s="393">
        <v>240.1</v>
      </c>
      <c r="L137" s="254"/>
      <c r="M137" s="382"/>
      <c r="N137" s="382"/>
      <c r="O137" s="382"/>
      <c r="P137" s="143"/>
      <c r="Q137" s="389"/>
      <c r="R137" s="382"/>
      <c r="S137" s="382"/>
      <c r="T137" s="143"/>
      <c r="U137" s="143"/>
    </row>
    <row r="138" spans="1:21" ht="12.75">
      <c r="A138" s="109" t="s">
        <v>757</v>
      </c>
      <c r="B138" s="110" t="s">
        <v>364</v>
      </c>
      <c r="C138" s="111" t="s">
        <v>649</v>
      </c>
      <c r="D138" s="111" t="s">
        <v>66</v>
      </c>
      <c r="E138" s="111" t="s">
        <v>315</v>
      </c>
      <c r="F138" s="111" t="s">
        <v>392</v>
      </c>
      <c r="G138" s="111" t="s">
        <v>245</v>
      </c>
      <c r="H138" s="153" t="e">
        <f>H139+H140+H141+#REF!+H142</f>
        <v>#REF!</v>
      </c>
      <c r="I138" s="153">
        <f>I139+I140+I141+I142</f>
        <v>500</v>
      </c>
      <c r="J138" s="153">
        <f>J139+J140+J141+J142</f>
        <v>500</v>
      </c>
      <c r="K138" s="153">
        <f>K139+K140+K141+K142</f>
        <v>500</v>
      </c>
      <c r="L138" s="254"/>
      <c r="M138" s="382"/>
      <c r="N138" s="382"/>
      <c r="O138" s="382"/>
      <c r="P138" s="143"/>
      <c r="Q138" s="382"/>
      <c r="R138" s="382"/>
      <c r="S138" s="382"/>
      <c r="T138" s="143"/>
      <c r="U138" s="143"/>
    </row>
    <row r="139" spans="1:21" ht="12.75">
      <c r="A139" s="215" t="s">
        <v>153</v>
      </c>
      <c r="B139" s="200">
        <v>803</v>
      </c>
      <c r="C139" s="10" t="s">
        <v>649</v>
      </c>
      <c r="D139" s="93" t="s">
        <v>66</v>
      </c>
      <c r="E139" s="10" t="s">
        <v>315</v>
      </c>
      <c r="F139" s="93" t="s">
        <v>786</v>
      </c>
      <c r="G139" s="93"/>
      <c r="H139" s="227">
        <v>50</v>
      </c>
      <c r="I139" s="227">
        <v>80</v>
      </c>
      <c r="J139" s="227">
        <v>80</v>
      </c>
      <c r="K139" s="227">
        <v>80</v>
      </c>
      <c r="L139" s="254"/>
      <c r="M139" s="382"/>
      <c r="N139" s="382"/>
      <c r="O139" s="382"/>
      <c r="P139" s="143"/>
      <c r="Q139" s="382"/>
      <c r="R139" s="382"/>
      <c r="S139" s="382"/>
      <c r="T139" s="143"/>
      <c r="U139" s="143"/>
    </row>
    <row r="140" spans="1:21" ht="12.75">
      <c r="A140" s="3" t="s">
        <v>133</v>
      </c>
      <c r="B140" s="200">
        <v>803</v>
      </c>
      <c r="C140" s="10" t="s">
        <v>649</v>
      </c>
      <c r="D140" s="93" t="s">
        <v>66</v>
      </c>
      <c r="E140" s="10" t="s">
        <v>315</v>
      </c>
      <c r="F140" s="93" t="s">
        <v>134</v>
      </c>
      <c r="G140" s="93"/>
      <c r="H140" s="227">
        <v>4</v>
      </c>
      <c r="I140" s="227">
        <v>6</v>
      </c>
      <c r="J140" s="227">
        <v>6</v>
      </c>
      <c r="K140" s="227">
        <v>6</v>
      </c>
      <c r="L140" s="254"/>
      <c r="M140" s="382"/>
      <c r="N140" s="382"/>
      <c r="O140" s="382"/>
      <c r="P140" s="143"/>
      <c r="Q140" s="382"/>
      <c r="R140" s="382"/>
      <c r="S140" s="382"/>
      <c r="T140" s="143"/>
      <c r="U140" s="143"/>
    </row>
    <row r="141" spans="1:21" ht="12.75">
      <c r="A141" s="216" t="s">
        <v>207</v>
      </c>
      <c r="B141" s="200">
        <v>803</v>
      </c>
      <c r="C141" s="10" t="s">
        <v>649</v>
      </c>
      <c r="D141" s="93" t="s">
        <v>66</v>
      </c>
      <c r="E141" s="10" t="s">
        <v>315</v>
      </c>
      <c r="F141" s="93" t="s">
        <v>793</v>
      </c>
      <c r="G141" s="93"/>
      <c r="H141" s="227">
        <v>200</v>
      </c>
      <c r="I141" s="227">
        <v>370</v>
      </c>
      <c r="J141" s="227">
        <v>370</v>
      </c>
      <c r="K141" s="227">
        <v>370</v>
      </c>
      <c r="L141" s="254"/>
      <c r="M141" s="382"/>
      <c r="N141" s="382"/>
      <c r="O141" s="382"/>
      <c r="P141" s="143"/>
      <c r="Q141" s="382"/>
      <c r="R141" s="382"/>
      <c r="S141" s="382"/>
      <c r="T141" s="143"/>
      <c r="U141" s="143"/>
    </row>
    <row r="142" spans="1:21" ht="12.75">
      <c r="A142" s="215" t="s">
        <v>794</v>
      </c>
      <c r="B142" s="200">
        <v>803</v>
      </c>
      <c r="C142" s="10" t="s">
        <v>649</v>
      </c>
      <c r="D142" s="93" t="s">
        <v>66</v>
      </c>
      <c r="E142" s="10" t="s">
        <v>315</v>
      </c>
      <c r="F142" s="93" t="s">
        <v>795</v>
      </c>
      <c r="G142" s="93"/>
      <c r="H142" s="227">
        <v>40</v>
      </c>
      <c r="I142" s="227">
        <v>44</v>
      </c>
      <c r="J142" s="227">
        <v>44</v>
      </c>
      <c r="K142" s="227">
        <v>44</v>
      </c>
      <c r="L142" s="254"/>
      <c r="M142" s="382"/>
      <c r="N142" s="382"/>
      <c r="O142" s="382"/>
      <c r="P142" s="143"/>
      <c r="Q142" s="382"/>
      <c r="R142" s="382"/>
      <c r="S142" s="382"/>
      <c r="T142" s="143"/>
      <c r="U142" s="143"/>
    </row>
    <row r="143" spans="1:21" ht="14.25">
      <c r="A143" s="204"/>
      <c r="B143" s="205"/>
      <c r="C143" s="42" t="s">
        <v>647</v>
      </c>
      <c r="D143" s="206"/>
      <c r="E143" s="206"/>
      <c r="F143" s="206"/>
      <c r="G143" s="206"/>
      <c r="H143" s="94">
        <f aca="true" t="shared" si="1" ref="H143:K144">H144</f>
        <v>170</v>
      </c>
      <c r="I143" s="94">
        <f t="shared" si="1"/>
        <v>340</v>
      </c>
      <c r="J143" s="94">
        <f t="shared" si="1"/>
        <v>340</v>
      </c>
      <c r="K143" s="94">
        <f t="shared" si="1"/>
        <v>340</v>
      </c>
      <c r="L143" s="254"/>
      <c r="M143" s="382"/>
      <c r="N143" s="382"/>
      <c r="O143" s="382"/>
      <c r="P143" s="143"/>
      <c r="Q143" s="382"/>
      <c r="R143" s="382"/>
      <c r="S143" s="382"/>
      <c r="T143" s="143"/>
      <c r="U143" s="143"/>
    </row>
    <row r="144" spans="1:21" ht="12.75">
      <c r="A144" s="109" t="s">
        <v>758</v>
      </c>
      <c r="B144" s="110" t="s">
        <v>364</v>
      </c>
      <c r="C144" s="111" t="s">
        <v>648</v>
      </c>
      <c r="D144" s="111" t="s">
        <v>693</v>
      </c>
      <c r="E144" s="111" t="s">
        <v>315</v>
      </c>
      <c r="F144" s="111" t="s">
        <v>392</v>
      </c>
      <c r="G144" s="111" t="s">
        <v>664</v>
      </c>
      <c r="H144" s="153">
        <f t="shared" si="1"/>
        <v>170</v>
      </c>
      <c r="I144" s="153">
        <f t="shared" si="1"/>
        <v>340</v>
      </c>
      <c r="J144" s="153">
        <f t="shared" si="1"/>
        <v>340</v>
      </c>
      <c r="K144" s="153">
        <f t="shared" si="1"/>
        <v>340</v>
      </c>
      <c r="L144" s="254"/>
      <c r="M144" s="382"/>
      <c r="N144" s="382"/>
      <c r="O144" s="382"/>
      <c r="P144" s="143"/>
      <c r="Q144" s="382"/>
      <c r="R144" s="382"/>
      <c r="S144" s="382"/>
      <c r="T144" s="143"/>
      <c r="U144" s="143"/>
    </row>
    <row r="145" spans="1:21" ht="12.75">
      <c r="A145" s="3" t="s">
        <v>207</v>
      </c>
      <c r="B145" s="200">
        <v>803</v>
      </c>
      <c r="C145" s="26" t="s">
        <v>648</v>
      </c>
      <c r="D145" s="26" t="s">
        <v>693</v>
      </c>
      <c r="E145" s="13" t="s">
        <v>315</v>
      </c>
      <c r="F145" s="13" t="s">
        <v>793</v>
      </c>
      <c r="G145" s="13"/>
      <c r="H145" s="148">
        <v>170</v>
      </c>
      <c r="I145" s="148">
        <v>340</v>
      </c>
      <c r="J145" s="148">
        <v>340</v>
      </c>
      <c r="K145" s="148">
        <v>340</v>
      </c>
      <c r="L145" s="254"/>
      <c r="M145" s="382">
        <v>340</v>
      </c>
      <c r="N145" s="382">
        <v>340</v>
      </c>
      <c r="O145" s="382">
        <v>340</v>
      </c>
      <c r="P145" s="143"/>
      <c r="Q145" s="382"/>
      <c r="R145" s="382"/>
      <c r="S145" s="382"/>
      <c r="T145" s="143"/>
      <c r="U145" s="143"/>
    </row>
    <row r="146" spans="1:21" ht="28.5" customHeight="1">
      <c r="A146" s="185" t="s">
        <v>210</v>
      </c>
      <c r="B146" s="186" t="s">
        <v>445</v>
      </c>
      <c r="C146" s="187" t="s">
        <v>419</v>
      </c>
      <c r="D146" s="187" t="s">
        <v>154</v>
      </c>
      <c r="E146" s="187" t="s">
        <v>392</v>
      </c>
      <c r="F146" s="187" t="s">
        <v>392</v>
      </c>
      <c r="G146" s="187"/>
      <c r="H146" s="190" t="e">
        <f>H147+H157+H160+H161+H164+H165+#REF!</f>
        <v>#REF!</v>
      </c>
      <c r="I146" s="190">
        <f>I147+I157+I160+I161+I164+I165</f>
        <v>4809</v>
      </c>
      <c r="J146" s="190">
        <f>J147+J157+J160+J161+J164+J165</f>
        <v>1756.1</v>
      </c>
      <c r="K146" s="190">
        <f>K147+K157+K160+K161+K164+K165</f>
        <v>1786.2</v>
      </c>
      <c r="L146" s="254"/>
      <c r="M146" s="382"/>
      <c r="N146" s="382"/>
      <c r="O146" s="382"/>
      <c r="P146" s="143"/>
      <c r="Q146" s="382"/>
      <c r="R146" s="382"/>
      <c r="S146" s="382"/>
      <c r="T146" s="143"/>
      <c r="U146" s="143"/>
    </row>
    <row r="147" spans="1:21" ht="12.75">
      <c r="A147" s="109" t="s">
        <v>642</v>
      </c>
      <c r="B147" s="110" t="s">
        <v>445</v>
      </c>
      <c r="C147" s="111" t="s">
        <v>646</v>
      </c>
      <c r="D147" s="111" t="s">
        <v>456</v>
      </c>
      <c r="E147" s="111" t="s">
        <v>392</v>
      </c>
      <c r="F147" s="111" t="s">
        <v>392</v>
      </c>
      <c r="G147" s="111" t="s">
        <v>665</v>
      </c>
      <c r="H147" s="152" t="e">
        <f>H148+H149+H150+H151+H153+H154+H155+#REF!+H156+H152</f>
        <v>#REF!</v>
      </c>
      <c r="I147" s="152">
        <f>I148+I149+I150+I151+I153+I154+I155+I156+I152</f>
        <v>1306.2</v>
      </c>
      <c r="J147" s="152">
        <f>J148+J149+J150+J151+J153+J154+J155+J156+J152</f>
        <v>1253.3</v>
      </c>
      <c r="K147" s="152">
        <f>K148+K149+K150+K151+K153+K154+K155+K156+K152</f>
        <v>1283.4</v>
      </c>
      <c r="L147" s="254"/>
      <c r="M147" s="382"/>
      <c r="N147" s="382"/>
      <c r="O147" s="382"/>
      <c r="P147" s="143"/>
      <c r="Q147" s="382"/>
      <c r="R147" s="382"/>
      <c r="S147" s="382"/>
      <c r="T147" s="143"/>
      <c r="U147" s="143"/>
    </row>
    <row r="148" spans="1:21" ht="12.75">
      <c r="A148" s="3" t="s">
        <v>809</v>
      </c>
      <c r="B148" s="49" t="s">
        <v>445</v>
      </c>
      <c r="C148" s="13" t="s">
        <v>646</v>
      </c>
      <c r="D148" s="13" t="s">
        <v>456</v>
      </c>
      <c r="E148" s="13" t="s">
        <v>694</v>
      </c>
      <c r="F148" s="13" t="s">
        <v>178</v>
      </c>
      <c r="G148" s="13"/>
      <c r="H148" s="393">
        <v>1099.2</v>
      </c>
      <c r="I148" s="393">
        <v>969.2</v>
      </c>
      <c r="J148" s="393">
        <v>928.5</v>
      </c>
      <c r="K148" s="393">
        <v>933.5</v>
      </c>
      <c r="L148" s="254"/>
      <c r="M148" s="382"/>
      <c r="N148" s="382"/>
      <c r="O148" s="382"/>
      <c r="P148" s="143"/>
      <c r="Q148" s="382"/>
      <c r="R148" s="382"/>
      <c r="S148" s="382"/>
      <c r="T148" s="143"/>
      <c r="U148" s="143"/>
    </row>
    <row r="149" spans="1:21" ht="12.75">
      <c r="A149" s="1" t="s">
        <v>180</v>
      </c>
      <c r="B149" s="49" t="s">
        <v>445</v>
      </c>
      <c r="C149" s="13" t="s">
        <v>646</v>
      </c>
      <c r="D149" s="13" t="s">
        <v>456</v>
      </c>
      <c r="E149" s="13" t="s">
        <v>695</v>
      </c>
      <c r="F149" s="425">
        <v>212</v>
      </c>
      <c r="G149" s="13"/>
      <c r="H149" s="148">
        <v>1.5</v>
      </c>
      <c r="I149" s="148">
        <v>0.7</v>
      </c>
      <c r="J149" s="148">
        <v>0.7</v>
      </c>
      <c r="K149" s="148">
        <v>0.7</v>
      </c>
      <c r="L149" s="254"/>
      <c r="M149" s="382"/>
      <c r="N149" s="382"/>
      <c r="O149" s="382"/>
      <c r="P149" s="143"/>
      <c r="Q149" s="382"/>
      <c r="R149" s="382"/>
      <c r="S149" s="382"/>
      <c r="T149" s="143"/>
      <c r="U149" s="143"/>
    </row>
    <row r="150" spans="1:21" ht="12.75">
      <c r="A150" s="1" t="s">
        <v>418</v>
      </c>
      <c r="B150" s="49" t="s">
        <v>445</v>
      </c>
      <c r="C150" s="13" t="s">
        <v>646</v>
      </c>
      <c r="D150" s="13" t="s">
        <v>456</v>
      </c>
      <c r="E150" s="13" t="s">
        <v>694</v>
      </c>
      <c r="F150" s="13" t="s">
        <v>179</v>
      </c>
      <c r="G150" s="13"/>
      <c r="H150" s="393">
        <v>332</v>
      </c>
      <c r="I150" s="393">
        <v>292.7</v>
      </c>
      <c r="J150" s="393">
        <v>280.5</v>
      </c>
      <c r="K150" s="393">
        <v>282</v>
      </c>
      <c r="L150" s="254"/>
      <c r="M150" s="382"/>
      <c r="N150" s="382"/>
      <c r="O150" s="382"/>
      <c r="P150" s="143"/>
      <c r="Q150" s="382"/>
      <c r="R150" s="382"/>
      <c r="S150" s="382"/>
      <c r="T150" s="143"/>
      <c r="U150" s="143"/>
    </row>
    <row r="151" spans="1:21" ht="12.75">
      <c r="A151" s="3" t="s">
        <v>182</v>
      </c>
      <c r="B151" s="49" t="s">
        <v>445</v>
      </c>
      <c r="C151" s="13" t="s">
        <v>646</v>
      </c>
      <c r="D151" s="13" t="s">
        <v>456</v>
      </c>
      <c r="E151" s="13" t="s">
        <v>799</v>
      </c>
      <c r="F151" s="13" t="s">
        <v>183</v>
      </c>
      <c r="G151" s="13"/>
      <c r="H151" s="148">
        <v>24</v>
      </c>
      <c r="I151" s="148">
        <v>12</v>
      </c>
      <c r="J151" s="148">
        <v>12</v>
      </c>
      <c r="K151" s="148">
        <v>15</v>
      </c>
      <c r="L151" s="254"/>
      <c r="M151" s="382"/>
      <c r="N151" s="382"/>
      <c r="O151" s="382"/>
      <c r="P151" s="143"/>
      <c r="Q151" s="382"/>
      <c r="R151" s="382"/>
      <c r="S151" s="382"/>
      <c r="T151" s="143"/>
      <c r="U151" s="143"/>
    </row>
    <row r="152" spans="1:21" ht="12.75">
      <c r="A152" s="3" t="s">
        <v>153</v>
      </c>
      <c r="B152" s="49" t="s">
        <v>445</v>
      </c>
      <c r="C152" s="13" t="s">
        <v>646</v>
      </c>
      <c r="D152" s="13" t="s">
        <v>456</v>
      </c>
      <c r="E152" s="13" t="s">
        <v>315</v>
      </c>
      <c r="F152" s="13" t="s">
        <v>786</v>
      </c>
      <c r="G152" s="13"/>
      <c r="H152" s="148">
        <v>0.2</v>
      </c>
      <c r="I152" s="148">
        <v>0.1</v>
      </c>
      <c r="J152" s="148">
        <v>0.1</v>
      </c>
      <c r="K152" s="148">
        <v>0.2</v>
      </c>
      <c r="L152" s="254"/>
      <c r="M152" s="382"/>
      <c r="N152" s="382"/>
      <c r="O152" s="382"/>
      <c r="P152" s="143"/>
      <c r="Q152" s="382"/>
      <c r="R152" s="382"/>
      <c r="S152" s="382"/>
      <c r="T152" s="143"/>
      <c r="U152" s="143"/>
    </row>
    <row r="153" spans="1:21" ht="12.75">
      <c r="A153" s="25" t="s">
        <v>263</v>
      </c>
      <c r="B153" s="49" t="s">
        <v>445</v>
      </c>
      <c r="C153" s="13" t="s">
        <v>646</v>
      </c>
      <c r="D153" s="13" t="s">
        <v>456</v>
      </c>
      <c r="E153" s="13" t="s">
        <v>315</v>
      </c>
      <c r="F153" s="13" t="s">
        <v>791</v>
      </c>
      <c r="G153" s="13"/>
      <c r="H153" s="148">
        <v>6</v>
      </c>
      <c r="I153" s="148">
        <v>3</v>
      </c>
      <c r="J153" s="148">
        <v>3</v>
      </c>
      <c r="K153" s="148">
        <v>6</v>
      </c>
      <c r="L153" s="254"/>
      <c r="M153" s="382"/>
      <c r="N153" s="382"/>
      <c r="O153" s="382"/>
      <c r="P153" s="143"/>
      <c r="Q153" s="382"/>
      <c r="R153" s="382"/>
      <c r="S153" s="382"/>
      <c r="T153" s="143"/>
      <c r="U153" s="143"/>
    </row>
    <row r="154" spans="1:21" ht="12.75">
      <c r="A154" s="3" t="s">
        <v>207</v>
      </c>
      <c r="B154" s="49" t="s">
        <v>445</v>
      </c>
      <c r="C154" s="13" t="s">
        <v>646</v>
      </c>
      <c r="D154" s="13" t="s">
        <v>456</v>
      </c>
      <c r="E154" s="13" t="s">
        <v>315</v>
      </c>
      <c r="F154" s="13" t="s">
        <v>793</v>
      </c>
      <c r="G154" s="13"/>
      <c r="H154" s="393">
        <v>72.3</v>
      </c>
      <c r="I154" s="148">
        <v>20</v>
      </c>
      <c r="J154" s="148">
        <v>20</v>
      </c>
      <c r="K154" s="148">
        <v>30</v>
      </c>
      <c r="L154" s="396">
        <v>0.065</v>
      </c>
      <c r="M154" s="382"/>
      <c r="N154" s="382"/>
      <c r="O154" s="382"/>
      <c r="P154" s="143"/>
      <c r="Q154" s="389"/>
      <c r="R154" s="382"/>
      <c r="S154" s="389"/>
      <c r="T154" s="143"/>
      <c r="U154" s="143"/>
    </row>
    <row r="155" spans="1:21" s="424" customFormat="1" ht="12.75">
      <c r="A155" s="3" t="s">
        <v>329</v>
      </c>
      <c r="B155" s="232" t="s">
        <v>445</v>
      </c>
      <c r="C155" s="13" t="s">
        <v>646</v>
      </c>
      <c r="D155" s="13" t="s">
        <v>456</v>
      </c>
      <c r="E155" s="13" t="s">
        <v>43</v>
      </c>
      <c r="F155" s="13" t="s">
        <v>22</v>
      </c>
      <c r="G155" s="13"/>
      <c r="H155" s="148">
        <v>0.9</v>
      </c>
      <c r="I155" s="148">
        <v>0.5</v>
      </c>
      <c r="J155" s="148">
        <v>0.5</v>
      </c>
      <c r="K155" s="148">
        <v>1</v>
      </c>
      <c r="L155" s="456"/>
      <c r="M155" s="455"/>
      <c r="N155" s="455"/>
      <c r="O155" s="455"/>
      <c r="P155" s="454"/>
      <c r="Q155" s="455"/>
      <c r="R155" s="455"/>
      <c r="S155" s="455"/>
      <c r="T155" s="454"/>
      <c r="U155" s="454"/>
    </row>
    <row r="156" spans="1:21" ht="12.75">
      <c r="A156" s="3" t="s">
        <v>794</v>
      </c>
      <c r="B156" s="49" t="s">
        <v>445</v>
      </c>
      <c r="C156" s="13" t="s">
        <v>646</v>
      </c>
      <c r="D156" s="13" t="s">
        <v>456</v>
      </c>
      <c r="E156" s="13" t="s">
        <v>315</v>
      </c>
      <c r="F156" s="13" t="s">
        <v>795</v>
      </c>
      <c r="G156" s="13"/>
      <c r="H156" s="393">
        <v>27.2</v>
      </c>
      <c r="I156" s="148">
        <v>8</v>
      </c>
      <c r="J156" s="148">
        <v>8</v>
      </c>
      <c r="K156" s="148">
        <v>15</v>
      </c>
      <c r="L156" s="396">
        <v>0.065</v>
      </c>
      <c r="M156" s="382"/>
      <c r="N156" s="382"/>
      <c r="O156" s="382"/>
      <c r="P156" s="143"/>
      <c r="Q156" s="389"/>
      <c r="R156" s="382"/>
      <c r="S156" s="389"/>
      <c r="T156" s="143"/>
      <c r="U156" s="143"/>
    </row>
    <row r="157" spans="1:21" ht="14.25" customHeight="1">
      <c r="A157" s="77" t="s">
        <v>643</v>
      </c>
      <c r="B157" s="110" t="s">
        <v>445</v>
      </c>
      <c r="C157" s="111" t="s">
        <v>646</v>
      </c>
      <c r="D157" s="111" t="s">
        <v>406</v>
      </c>
      <c r="E157" s="111" t="s">
        <v>392</v>
      </c>
      <c r="F157" s="111" t="s">
        <v>392</v>
      </c>
      <c r="G157" s="111" t="s">
        <v>666</v>
      </c>
      <c r="H157" s="153">
        <f>H158+H159</f>
        <v>497.8</v>
      </c>
      <c r="I157" s="153">
        <f>I158+I159</f>
        <v>497.8</v>
      </c>
      <c r="J157" s="153">
        <f>J158+J159</f>
        <v>497.8</v>
      </c>
      <c r="K157" s="153">
        <f>K158+K159</f>
        <v>497.8</v>
      </c>
      <c r="L157" s="254"/>
      <c r="M157" s="382"/>
      <c r="N157" s="382"/>
      <c r="O157" s="382"/>
      <c r="P157" s="143"/>
      <c r="Q157" s="382"/>
      <c r="R157" s="382"/>
      <c r="S157" s="382"/>
      <c r="T157" s="143"/>
      <c r="U157" s="143"/>
    </row>
    <row r="158" spans="1:21" ht="12" customHeight="1">
      <c r="A158" s="346" t="s">
        <v>207</v>
      </c>
      <c r="B158" s="49" t="s">
        <v>445</v>
      </c>
      <c r="C158" s="13" t="s">
        <v>646</v>
      </c>
      <c r="D158" s="13" t="s">
        <v>406</v>
      </c>
      <c r="E158" s="13" t="s">
        <v>315</v>
      </c>
      <c r="F158" s="347">
        <v>226</v>
      </c>
      <c r="G158" s="347"/>
      <c r="H158" s="148">
        <v>33.8</v>
      </c>
      <c r="I158" s="148">
        <v>33.8</v>
      </c>
      <c r="J158" s="148">
        <v>33.8</v>
      </c>
      <c r="K158" s="148">
        <v>33.8</v>
      </c>
      <c r="L158" s="254"/>
      <c r="M158" s="382"/>
      <c r="N158" s="382"/>
      <c r="O158" s="382"/>
      <c r="P158" s="143"/>
      <c r="Q158" s="382"/>
      <c r="R158" s="382"/>
      <c r="S158" s="382"/>
      <c r="T158" s="143"/>
      <c r="U158" s="143"/>
    </row>
    <row r="159" spans="1:21" ht="12" customHeight="1">
      <c r="A159" s="346" t="s">
        <v>329</v>
      </c>
      <c r="B159" s="49" t="s">
        <v>445</v>
      </c>
      <c r="C159" s="13" t="s">
        <v>646</v>
      </c>
      <c r="D159" s="13" t="s">
        <v>406</v>
      </c>
      <c r="E159" s="13" t="s">
        <v>709</v>
      </c>
      <c r="F159" s="347">
        <v>290</v>
      </c>
      <c r="G159" s="347"/>
      <c r="H159" s="148">
        <v>464</v>
      </c>
      <c r="I159" s="148">
        <v>464</v>
      </c>
      <c r="J159" s="148">
        <v>464</v>
      </c>
      <c r="K159" s="148">
        <v>464</v>
      </c>
      <c r="L159" s="254"/>
      <c r="M159" s="382"/>
      <c r="N159" s="382"/>
      <c r="O159" s="382"/>
      <c r="P159" s="143"/>
      <c r="Q159" s="382"/>
      <c r="R159" s="382"/>
      <c r="S159" s="382"/>
      <c r="T159" s="143"/>
      <c r="U159" s="143"/>
    </row>
    <row r="160" spans="1:21" ht="12.75">
      <c r="A160" s="77" t="s">
        <v>578</v>
      </c>
      <c r="B160" s="110" t="s">
        <v>445</v>
      </c>
      <c r="C160" s="111" t="s">
        <v>646</v>
      </c>
      <c r="D160" s="111" t="s">
        <v>231</v>
      </c>
      <c r="E160" s="111" t="s">
        <v>709</v>
      </c>
      <c r="F160" s="111" t="s">
        <v>793</v>
      </c>
      <c r="G160" s="111" t="s">
        <v>667</v>
      </c>
      <c r="H160" s="153">
        <v>5</v>
      </c>
      <c r="I160" s="153">
        <v>5</v>
      </c>
      <c r="J160" s="153">
        <v>5</v>
      </c>
      <c r="K160" s="153">
        <v>5</v>
      </c>
      <c r="L160" s="254"/>
      <c r="M160" s="382"/>
      <c r="N160" s="382"/>
      <c r="O160" s="382"/>
      <c r="P160" s="143"/>
      <c r="Q160" s="382"/>
      <c r="R160" s="382"/>
      <c r="S160" s="382"/>
      <c r="T160" s="143"/>
      <c r="U160" s="143"/>
    </row>
    <row r="161" spans="1:21" ht="27.75" customHeight="1">
      <c r="A161" s="109" t="s">
        <v>721</v>
      </c>
      <c r="B161" s="110" t="s">
        <v>445</v>
      </c>
      <c r="C161" s="111" t="s">
        <v>419</v>
      </c>
      <c r="D161" s="418" t="s">
        <v>571</v>
      </c>
      <c r="E161" s="111" t="s">
        <v>315</v>
      </c>
      <c r="F161" s="111" t="s">
        <v>392</v>
      </c>
      <c r="G161" s="111"/>
      <c r="H161" s="153">
        <f>H162+H163</f>
        <v>0</v>
      </c>
      <c r="I161" s="153">
        <f>I162+I163</f>
        <v>1400</v>
      </c>
      <c r="J161" s="153">
        <f>J162+J163</f>
        <v>0</v>
      </c>
      <c r="K161" s="153">
        <f>K162+K163</f>
        <v>0</v>
      </c>
      <c r="L161" s="254"/>
      <c r="M161" s="382"/>
      <c r="N161" s="382"/>
      <c r="O161" s="382"/>
      <c r="P161" s="143"/>
      <c r="Q161" s="382"/>
      <c r="R161" s="382"/>
      <c r="S161" s="382"/>
      <c r="T161" s="143"/>
      <c r="U161" s="143"/>
    </row>
    <row r="162" spans="1:21" ht="27" customHeight="1">
      <c r="A162" s="268" t="s">
        <v>439</v>
      </c>
      <c r="B162" s="269" t="s">
        <v>445</v>
      </c>
      <c r="C162" s="203" t="s">
        <v>646</v>
      </c>
      <c r="D162" s="419" t="s">
        <v>571</v>
      </c>
      <c r="E162" s="203" t="s">
        <v>315</v>
      </c>
      <c r="F162" s="203" t="s">
        <v>793</v>
      </c>
      <c r="G162" s="203" t="s">
        <v>668</v>
      </c>
      <c r="H162" s="267">
        <v>0</v>
      </c>
      <c r="I162" s="267">
        <v>500</v>
      </c>
      <c r="J162" s="267">
        <v>0</v>
      </c>
      <c r="K162" s="267">
        <v>0</v>
      </c>
      <c r="L162" s="143"/>
      <c r="M162" s="382">
        <v>600</v>
      </c>
      <c r="N162" s="382"/>
      <c r="O162" s="382"/>
      <c r="P162" s="143"/>
      <c r="Q162" s="382"/>
      <c r="R162" s="382"/>
      <c r="S162" s="382"/>
      <c r="T162" s="143"/>
      <c r="U162" s="143"/>
    </row>
    <row r="163" spans="1:21" ht="15" customHeight="1">
      <c r="A163" s="268" t="s">
        <v>335</v>
      </c>
      <c r="B163" s="269" t="s">
        <v>445</v>
      </c>
      <c r="C163" s="203" t="s">
        <v>766</v>
      </c>
      <c r="D163" s="419" t="s">
        <v>571</v>
      </c>
      <c r="E163" s="203" t="s">
        <v>315</v>
      </c>
      <c r="F163" s="203" t="s">
        <v>793</v>
      </c>
      <c r="G163" s="203" t="s">
        <v>669</v>
      </c>
      <c r="H163" s="267">
        <v>0</v>
      </c>
      <c r="I163" s="267">
        <v>900</v>
      </c>
      <c r="J163" s="267">
        <v>0</v>
      </c>
      <c r="K163" s="267">
        <v>0</v>
      </c>
      <c r="L163" s="143"/>
      <c r="M163" s="382">
        <v>1000</v>
      </c>
      <c r="N163" s="382"/>
      <c r="O163" s="382"/>
      <c r="P163" s="143"/>
      <c r="Q163" s="382"/>
      <c r="R163" s="382"/>
      <c r="S163" s="382"/>
      <c r="T163" s="143"/>
      <c r="U163" s="143"/>
    </row>
    <row r="164" spans="1:21" ht="15" customHeight="1">
      <c r="A164" s="184" t="s">
        <v>662</v>
      </c>
      <c r="B164" s="110" t="s">
        <v>445</v>
      </c>
      <c r="C164" s="111" t="s">
        <v>136</v>
      </c>
      <c r="D164" s="111" t="s">
        <v>729</v>
      </c>
      <c r="E164" s="111" t="s">
        <v>315</v>
      </c>
      <c r="F164" s="111" t="s">
        <v>788</v>
      </c>
      <c r="G164" s="111" t="s">
        <v>670</v>
      </c>
      <c r="H164" s="153">
        <v>0</v>
      </c>
      <c r="I164" s="153">
        <v>500</v>
      </c>
      <c r="J164" s="153">
        <v>0</v>
      </c>
      <c r="K164" s="153">
        <v>0</v>
      </c>
      <c r="L164" s="143"/>
      <c r="M164" s="382">
        <v>700</v>
      </c>
      <c r="N164" s="382"/>
      <c r="O164" s="382"/>
      <c r="P164" s="143"/>
      <c r="Q164" s="382"/>
      <c r="R164" s="382"/>
      <c r="S164" s="382"/>
      <c r="T164" s="143"/>
      <c r="U164" s="143"/>
    </row>
    <row r="165" spans="1:21" ht="15" customHeight="1">
      <c r="A165" s="184" t="s">
        <v>663</v>
      </c>
      <c r="B165" s="110" t="s">
        <v>445</v>
      </c>
      <c r="C165" s="111" t="s">
        <v>136</v>
      </c>
      <c r="D165" s="111" t="s">
        <v>729</v>
      </c>
      <c r="E165" s="111" t="s">
        <v>658</v>
      </c>
      <c r="F165" s="111" t="s">
        <v>791</v>
      </c>
      <c r="G165" s="111" t="s">
        <v>671</v>
      </c>
      <c r="H165" s="153">
        <v>0</v>
      </c>
      <c r="I165" s="153">
        <v>1100</v>
      </c>
      <c r="J165" s="153">
        <v>0</v>
      </c>
      <c r="K165" s="153">
        <v>0</v>
      </c>
      <c r="L165" s="143"/>
      <c r="M165" s="382">
        <v>2000</v>
      </c>
      <c r="N165" s="382"/>
      <c r="O165" s="382"/>
      <c r="P165" s="143"/>
      <c r="Q165" s="382"/>
      <c r="R165" s="382"/>
      <c r="S165" s="382"/>
      <c r="T165" s="143"/>
      <c r="U165" s="143"/>
    </row>
    <row r="166" spans="1:21" ht="16.5" customHeight="1">
      <c r="A166" s="185" t="s">
        <v>454</v>
      </c>
      <c r="B166" s="186" t="s">
        <v>741</v>
      </c>
      <c r="C166" s="187" t="s">
        <v>419</v>
      </c>
      <c r="D166" s="187" t="s">
        <v>154</v>
      </c>
      <c r="E166" s="187" t="s">
        <v>392</v>
      </c>
      <c r="F166" s="187" t="s">
        <v>392</v>
      </c>
      <c r="G166" s="187"/>
      <c r="H166" s="190">
        <f>H167+H177</f>
        <v>1881.3000000000002</v>
      </c>
      <c r="I166" s="190">
        <f>I167+I177</f>
        <v>1607.6</v>
      </c>
      <c r="J166" s="190">
        <f>J167+J177</f>
        <v>1562.8000000000002</v>
      </c>
      <c r="K166" s="190">
        <f>K167+K177</f>
        <v>1616.3000000000002</v>
      </c>
      <c r="L166" s="143"/>
      <c r="M166" s="382"/>
      <c r="N166" s="382"/>
      <c r="O166" s="382"/>
      <c r="P166" s="143"/>
      <c r="Q166" s="382"/>
      <c r="R166" s="382"/>
      <c r="S166" s="382"/>
      <c r="T166" s="143"/>
      <c r="U166" s="143"/>
    </row>
    <row r="167" spans="1:21" ht="12.75">
      <c r="A167" s="183" t="s">
        <v>644</v>
      </c>
      <c r="B167" s="110" t="s">
        <v>741</v>
      </c>
      <c r="C167" s="111" t="s">
        <v>499</v>
      </c>
      <c r="D167" s="111" t="s">
        <v>456</v>
      </c>
      <c r="E167" s="111" t="s">
        <v>392</v>
      </c>
      <c r="F167" s="111" t="s">
        <v>392</v>
      </c>
      <c r="G167" s="111" t="s">
        <v>672</v>
      </c>
      <c r="H167" s="153">
        <f>H168+H169+H170+H171+H172+H173+H174+H175+H176</f>
        <v>1681.3000000000002</v>
      </c>
      <c r="I167" s="153">
        <f>I168+I169+I170+I171+I172+I173+I174+I175+I176</f>
        <v>1407.6</v>
      </c>
      <c r="J167" s="153">
        <f>J168+J169+J170+J171+J172+J173+J174+J175+J176</f>
        <v>1362.8000000000002</v>
      </c>
      <c r="K167" s="153">
        <f>K168+K169+K170+K171+K172+K173+K174+K175+K176</f>
        <v>1416.3000000000002</v>
      </c>
      <c r="L167" s="143"/>
      <c r="M167" s="382"/>
      <c r="N167" s="382"/>
      <c r="O167" s="382"/>
      <c r="P167" s="143"/>
      <c r="Q167" s="382"/>
      <c r="R167" s="382"/>
      <c r="S167" s="382"/>
      <c r="T167" s="143"/>
      <c r="U167" s="143"/>
    </row>
    <row r="168" spans="1:21" ht="12.75">
      <c r="A168" s="3" t="s">
        <v>809</v>
      </c>
      <c r="B168" s="200">
        <v>892</v>
      </c>
      <c r="C168" s="13" t="s">
        <v>499</v>
      </c>
      <c r="D168" s="13" t="s">
        <v>456</v>
      </c>
      <c r="E168" s="13" t="s">
        <v>694</v>
      </c>
      <c r="F168" s="13" t="s">
        <v>178</v>
      </c>
      <c r="G168" s="13"/>
      <c r="H168" s="393">
        <v>1191.4</v>
      </c>
      <c r="I168" s="393">
        <v>1045.7</v>
      </c>
      <c r="J168" s="393">
        <v>1024.4</v>
      </c>
      <c r="K168" s="393">
        <v>1029.4</v>
      </c>
      <c r="L168" s="143"/>
      <c r="M168" s="382"/>
      <c r="N168" s="382"/>
      <c r="O168" s="382"/>
      <c r="P168" s="143"/>
      <c r="Q168" s="382"/>
      <c r="R168" s="382"/>
      <c r="S168" s="382"/>
      <c r="T168" s="143"/>
      <c r="U168" s="143"/>
    </row>
    <row r="169" spans="1:21" ht="12.75">
      <c r="A169" s="1" t="s">
        <v>180</v>
      </c>
      <c r="B169" s="200">
        <v>892</v>
      </c>
      <c r="C169" s="13" t="s">
        <v>499</v>
      </c>
      <c r="D169" s="13" t="s">
        <v>456</v>
      </c>
      <c r="E169" s="13" t="s">
        <v>695</v>
      </c>
      <c r="F169" s="13" t="s">
        <v>181</v>
      </c>
      <c r="G169" s="13"/>
      <c r="H169" s="148">
        <v>1</v>
      </c>
      <c r="I169" s="148">
        <v>0.5</v>
      </c>
      <c r="J169" s="148">
        <v>0.5</v>
      </c>
      <c r="K169" s="148">
        <v>0.5</v>
      </c>
      <c r="L169" s="143"/>
      <c r="M169" s="382"/>
      <c r="N169" s="382"/>
      <c r="O169" s="382"/>
      <c r="P169" s="143"/>
      <c r="Q169" s="382"/>
      <c r="R169" s="382"/>
      <c r="S169" s="382"/>
      <c r="T169" s="143"/>
      <c r="U169" s="143"/>
    </row>
    <row r="170" spans="1:21" ht="12.75">
      <c r="A170" s="1" t="s">
        <v>208</v>
      </c>
      <c r="B170" s="200">
        <v>892</v>
      </c>
      <c r="C170" s="13" t="s">
        <v>499</v>
      </c>
      <c r="D170" s="13" t="s">
        <v>456</v>
      </c>
      <c r="E170" s="13" t="s">
        <v>694</v>
      </c>
      <c r="F170" s="13" t="s">
        <v>179</v>
      </c>
      <c r="G170" s="13"/>
      <c r="H170" s="393">
        <v>359.9</v>
      </c>
      <c r="I170" s="393">
        <v>315.9</v>
      </c>
      <c r="J170" s="393">
        <v>309.4</v>
      </c>
      <c r="K170" s="393">
        <v>310.9</v>
      </c>
      <c r="L170" s="143"/>
      <c r="M170" s="382"/>
      <c r="N170" s="382"/>
      <c r="O170" s="382"/>
      <c r="P170" s="143"/>
      <c r="Q170" s="382"/>
      <c r="R170" s="382"/>
      <c r="S170" s="382"/>
      <c r="T170" s="143"/>
      <c r="U170" s="143"/>
    </row>
    <row r="171" spans="1:21" ht="12.75">
      <c r="A171" s="3" t="s">
        <v>182</v>
      </c>
      <c r="B171" s="200">
        <v>892</v>
      </c>
      <c r="C171" s="13" t="s">
        <v>499</v>
      </c>
      <c r="D171" s="13" t="s">
        <v>456</v>
      </c>
      <c r="E171" s="13" t="s">
        <v>799</v>
      </c>
      <c r="F171" s="13" t="s">
        <v>183</v>
      </c>
      <c r="G171" s="13"/>
      <c r="H171" s="148">
        <v>31</v>
      </c>
      <c r="I171" s="148">
        <v>15</v>
      </c>
      <c r="J171" s="148">
        <v>15</v>
      </c>
      <c r="K171" s="148">
        <v>20</v>
      </c>
      <c r="L171" s="143"/>
      <c r="M171" s="382"/>
      <c r="N171" s="382"/>
      <c r="O171" s="382"/>
      <c r="P171" s="143"/>
      <c r="Q171" s="382"/>
      <c r="R171" s="382"/>
      <c r="S171" s="382"/>
      <c r="T171" s="143"/>
      <c r="U171" s="143"/>
    </row>
    <row r="172" spans="1:21" ht="12.75">
      <c r="A172" s="25" t="s">
        <v>263</v>
      </c>
      <c r="B172" s="200">
        <v>892</v>
      </c>
      <c r="C172" s="13" t="s">
        <v>499</v>
      </c>
      <c r="D172" s="13" t="s">
        <v>456</v>
      </c>
      <c r="E172" s="13" t="s">
        <v>315</v>
      </c>
      <c r="F172" s="13" t="s">
        <v>791</v>
      </c>
      <c r="G172" s="13"/>
      <c r="H172" s="148">
        <v>12</v>
      </c>
      <c r="I172" s="148">
        <v>5</v>
      </c>
      <c r="J172" s="148">
        <v>5</v>
      </c>
      <c r="K172" s="148">
        <v>10</v>
      </c>
      <c r="L172" s="143"/>
      <c r="M172" s="382"/>
      <c r="N172" s="382"/>
      <c r="O172" s="382"/>
      <c r="P172" s="143"/>
      <c r="Q172" s="382"/>
      <c r="R172" s="382"/>
      <c r="S172" s="382"/>
      <c r="T172" s="143"/>
      <c r="U172" s="143"/>
    </row>
    <row r="173" spans="1:21" ht="12.75">
      <c r="A173" s="3" t="s">
        <v>207</v>
      </c>
      <c r="B173" s="200">
        <v>892</v>
      </c>
      <c r="C173" s="13" t="s">
        <v>499</v>
      </c>
      <c r="D173" s="13" t="s">
        <v>456</v>
      </c>
      <c r="E173" s="13" t="s">
        <v>315</v>
      </c>
      <c r="F173" s="13" t="s">
        <v>793</v>
      </c>
      <c r="G173" s="13"/>
      <c r="H173" s="393">
        <v>43.7</v>
      </c>
      <c r="I173" s="148">
        <v>10</v>
      </c>
      <c r="J173" s="148">
        <v>5</v>
      </c>
      <c r="K173" s="148">
        <v>15</v>
      </c>
      <c r="L173" s="396">
        <v>0.065</v>
      </c>
      <c r="M173" s="382"/>
      <c r="N173" s="382"/>
      <c r="O173" s="382"/>
      <c r="P173" s="143"/>
      <c r="Q173" s="389"/>
      <c r="R173" s="382"/>
      <c r="S173" s="389"/>
      <c r="T173" s="143"/>
      <c r="U173" s="143"/>
    </row>
    <row r="174" spans="1:21" ht="12.75">
      <c r="A174" s="3" t="s">
        <v>329</v>
      </c>
      <c r="B174" s="200">
        <v>892</v>
      </c>
      <c r="C174" s="13" t="s">
        <v>499</v>
      </c>
      <c r="D174" s="13" t="s">
        <v>456</v>
      </c>
      <c r="E174" s="13" t="s">
        <v>43</v>
      </c>
      <c r="F174" s="13" t="s">
        <v>22</v>
      </c>
      <c r="G174" s="13"/>
      <c r="H174" s="148">
        <v>1</v>
      </c>
      <c r="I174" s="148">
        <v>0.5</v>
      </c>
      <c r="J174" s="148">
        <v>0.5</v>
      </c>
      <c r="K174" s="148">
        <v>0.5</v>
      </c>
      <c r="L174" s="143"/>
      <c r="M174" s="382"/>
      <c r="N174" s="382"/>
      <c r="O174" s="382"/>
      <c r="P174" s="143"/>
      <c r="Q174" s="382"/>
      <c r="R174" s="382"/>
      <c r="S174" s="382"/>
      <c r="T174" s="143"/>
      <c r="U174" s="143"/>
    </row>
    <row r="175" spans="1:21" ht="12.75">
      <c r="A175" s="3" t="s">
        <v>131</v>
      </c>
      <c r="B175" s="200">
        <v>892</v>
      </c>
      <c r="C175" s="13" t="s">
        <v>499</v>
      </c>
      <c r="D175" s="13" t="s">
        <v>456</v>
      </c>
      <c r="E175" s="13" t="s">
        <v>315</v>
      </c>
      <c r="F175" s="13" t="s">
        <v>23</v>
      </c>
      <c r="G175" s="13"/>
      <c r="H175" s="148">
        <v>20</v>
      </c>
      <c r="I175" s="148">
        <v>10</v>
      </c>
      <c r="J175" s="148">
        <v>0</v>
      </c>
      <c r="K175" s="148">
        <v>20</v>
      </c>
      <c r="L175" s="143"/>
      <c r="M175" s="382"/>
      <c r="N175" s="382"/>
      <c r="O175" s="382"/>
      <c r="P175" s="143"/>
      <c r="Q175" s="382"/>
      <c r="R175" s="382"/>
      <c r="S175" s="382"/>
      <c r="T175" s="143"/>
      <c r="U175" s="143"/>
    </row>
    <row r="176" spans="1:21" ht="12" customHeight="1">
      <c r="A176" s="3" t="s">
        <v>151</v>
      </c>
      <c r="B176" s="200">
        <v>892</v>
      </c>
      <c r="C176" s="13" t="s">
        <v>499</v>
      </c>
      <c r="D176" s="13" t="s">
        <v>456</v>
      </c>
      <c r="E176" s="13" t="s">
        <v>315</v>
      </c>
      <c r="F176" s="13" t="s">
        <v>795</v>
      </c>
      <c r="G176" s="13"/>
      <c r="H176" s="393">
        <v>21.3</v>
      </c>
      <c r="I176" s="148">
        <v>5</v>
      </c>
      <c r="J176" s="148">
        <v>3</v>
      </c>
      <c r="K176" s="148">
        <v>10</v>
      </c>
      <c r="L176" s="396">
        <v>0.065</v>
      </c>
      <c r="M176" s="382"/>
      <c r="N176" s="382"/>
      <c r="O176" s="382"/>
      <c r="P176" s="143"/>
      <c r="Q176" s="389"/>
      <c r="R176" s="382"/>
      <c r="S176" s="389"/>
      <c r="T176" s="143"/>
      <c r="U176" s="143"/>
    </row>
    <row r="177" spans="1:21" ht="27" customHeight="1" thickBot="1">
      <c r="A177" s="109" t="s">
        <v>533</v>
      </c>
      <c r="B177" s="110" t="s">
        <v>741</v>
      </c>
      <c r="C177" s="111" t="s">
        <v>645</v>
      </c>
      <c r="D177" s="111" t="s">
        <v>187</v>
      </c>
      <c r="E177" s="111" t="s">
        <v>573</v>
      </c>
      <c r="F177" s="111" t="s">
        <v>326</v>
      </c>
      <c r="G177" s="111" t="s">
        <v>673</v>
      </c>
      <c r="H177" s="153">
        <v>200</v>
      </c>
      <c r="I177" s="153">
        <v>200</v>
      </c>
      <c r="J177" s="153">
        <v>200</v>
      </c>
      <c r="K177" s="153">
        <v>200</v>
      </c>
      <c r="L177" s="143"/>
      <c r="M177" s="382"/>
      <c r="N177" s="382"/>
      <c r="O177" s="382"/>
      <c r="P177" s="143"/>
      <c r="Q177" s="382"/>
      <c r="R177" s="382"/>
      <c r="S177" s="382"/>
      <c r="T177" s="143"/>
      <c r="U177" s="143"/>
    </row>
    <row r="178" spans="1:21" ht="17.25" customHeight="1" thickBot="1">
      <c r="A178" s="57" t="s">
        <v>373</v>
      </c>
      <c r="B178" s="58" t="s">
        <v>392</v>
      </c>
      <c r="C178" s="59" t="s">
        <v>419</v>
      </c>
      <c r="D178" s="59" t="s">
        <v>154</v>
      </c>
      <c r="E178" s="59" t="s">
        <v>392</v>
      </c>
      <c r="F178" s="59" t="s">
        <v>392</v>
      </c>
      <c r="G178" s="59"/>
      <c r="H178" s="380" t="e">
        <f>H166+H7+H146+#REF!</f>
        <v>#REF!</v>
      </c>
      <c r="I178" s="380">
        <f>I166+I7+I146</f>
        <v>82514</v>
      </c>
      <c r="J178" s="380">
        <f>J166+J7+J146</f>
        <v>76365.20000000001</v>
      </c>
      <c r="K178" s="380">
        <f>K166+K7+K146</f>
        <v>79570.6</v>
      </c>
      <c r="L178" s="143"/>
      <c r="M178" s="382"/>
      <c r="N178" s="382"/>
      <c r="O178" s="382"/>
      <c r="P178" s="397" t="s">
        <v>749</v>
      </c>
      <c r="Q178" s="412"/>
      <c r="R178" s="413"/>
      <c r="S178" s="412"/>
      <c r="T178" s="143"/>
      <c r="U178" s="143"/>
    </row>
    <row r="179" spans="6:11" ht="15" customHeight="1">
      <c r="F179" s="8" t="s">
        <v>616</v>
      </c>
      <c r="H179" s="50" t="e">
        <f>H178-H180</f>
        <v>#REF!</v>
      </c>
      <c r="I179" s="50">
        <f>I178-I180</f>
        <v>68294</v>
      </c>
      <c r="J179" s="50">
        <f>J178-J180</f>
        <v>51293.20000000001</v>
      </c>
      <c r="K179" s="50">
        <f>K178-K180</f>
        <v>52350.600000000006</v>
      </c>
    </row>
    <row r="180" spans="1:16" ht="15.75">
      <c r="A180" s="218"/>
      <c r="B180" s="8"/>
      <c r="C180" s="8"/>
      <c r="D180" s="219"/>
      <c r="E180" s="8"/>
      <c r="F180" s="8" t="s">
        <v>204</v>
      </c>
      <c r="G180" s="8"/>
      <c r="H180" s="226" t="e">
        <f>#REF!+#REF!+#REF!+#REF!+H61+H64+H67+H71+H72+H79+H80+#REF!+#REF!+#REF!+#REF!+H165+H175+#REF!</f>
        <v>#REF!</v>
      </c>
      <c r="I180" s="226">
        <f>I61+I64+I67+I71+I72+I79+I80+I82+I165+I175</f>
        <v>14220</v>
      </c>
      <c r="J180" s="226">
        <f>J61+J64+J67+J71+J72+J79+J80+J82+J165+J175</f>
        <v>25072</v>
      </c>
      <c r="K180" s="226">
        <f>K61+K64+K67+K71+K72+K79+K80+K82+K165+K175</f>
        <v>27220</v>
      </c>
      <c r="M180" s="50"/>
      <c r="N180" s="50"/>
      <c r="O180" s="50"/>
      <c r="P180" s="191"/>
    </row>
    <row r="181" spans="4:5" ht="12.75">
      <c r="D181" s="12"/>
      <c r="E181" s="50"/>
    </row>
    <row r="182" ht="12.75">
      <c r="D182" s="12"/>
    </row>
    <row r="183" spans="4:11" ht="12.75">
      <c r="D183" s="728" t="s">
        <v>471</v>
      </c>
      <c r="E183" s="718"/>
      <c r="F183" s="718"/>
      <c r="G183" s="718"/>
      <c r="H183" s="217" t="e">
        <f>#REF!-'9 (1)'!H178</f>
        <v>#REF!</v>
      </c>
      <c r="I183" s="217" t="e">
        <f>#REF!-'9 (1)'!I178</f>
        <v>#REF!</v>
      </c>
      <c r="J183" s="217" t="e">
        <f>#REF!-'9 (1)'!J178</f>
        <v>#REF!</v>
      </c>
      <c r="K183" s="217" t="e">
        <f>#REF!-'9 (1)'!K178</f>
        <v>#REF!</v>
      </c>
    </row>
    <row r="184" spans="5:11" ht="12.75">
      <c r="E184" s="2" t="s">
        <v>460</v>
      </c>
      <c r="F184" s="2"/>
      <c r="G184" s="2"/>
      <c r="H184" s="50" t="e">
        <f>H183/(-#REF!)*100</f>
        <v>#REF!</v>
      </c>
      <c r="I184" s="50" t="e">
        <f>I183/#REF!*100*-1</f>
        <v>#REF!</v>
      </c>
      <c r="J184" s="50" t="e">
        <f>J183/#REF!*100*-1</f>
        <v>#REF!</v>
      </c>
      <c r="K184" s="50" t="e">
        <f>K183/#REF!*100*-1</f>
        <v>#REF!</v>
      </c>
    </row>
    <row r="185" spans="3:11" ht="12.75">
      <c r="C185" s="728" t="s">
        <v>606</v>
      </c>
      <c r="D185" s="718"/>
      <c r="E185" s="718"/>
      <c r="F185" s="718"/>
      <c r="G185" s="718"/>
      <c r="H185" s="50" t="e">
        <f>H9+H12+H19+H147+H167</f>
        <v>#REF!</v>
      </c>
      <c r="I185" s="50">
        <f>I9+I12+I19+I147+I167</f>
        <v>9681.2</v>
      </c>
      <c r="J185" s="50">
        <f>J9+J12+J19+J147+J167</f>
        <v>9283.9</v>
      </c>
      <c r="K185" s="50">
        <f>K9+K12+K19+K147+K167</f>
        <v>9416</v>
      </c>
    </row>
    <row r="186" spans="4:11" ht="12.75">
      <c r="D186" s="727" t="s">
        <v>789</v>
      </c>
      <c r="E186" s="710"/>
      <c r="F186" s="710"/>
      <c r="G186" s="710"/>
      <c r="H186" s="416" t="e">
        <f>(H185/H178)*100</f>
        <v>#REF!</v>
      </c>
      <c r="I186" s="416">
        <f>(I185/I178)*100</f>
        <v>11.732796858714886</v>
      </c>
      <c r="J186" s="416">
        <f>(J185/J178)*100</f>
        <v>12.157239161293361</v>
      </c>
      <c r="K186" s="416">
        <f>(K185/K178)*100</f>
        <v>11.833516399273098</v>
      </c>
    </row>
  </sheetData>
  <sheetProtection/>
  <mergeCells count="17">
    <mergeCell ref="K4:K5"/>
    <mergeCell ref="A2:K2"/>
    <mergeCell ref="F4:F5"/>
    <mergeCell ref="B4:B5"/>
    <mergeCell ref="A3:G3"/>
    <mergeCell ref="G4:G5"/>
    <mergeCell ref="A4:A5"/>
    <mergeCell ref="C4:C5"/>
    <mergeCell ref="I4:I5"/>
    <mergeCell ref="I3:J3"/>
    <mergeCell ref="H4:H5"/>
    <mergeCell ref="J4:J5"/>
    <mergeCell ref="D186:G186"/>
    <mergeCell ref="D183:G183"/>
    <mergeCell ref="C185:G185"/>
    <mergeCell ref="E4:E5"/>
    <mergeCell ref="D4:D5"/>
  </mergeCells>
  <printOptions/>
  <pageMargins left="0.7086614173228347" right="0.31496062992125984" top="0.4724409448818898" bottom="0.6299212598425197" header="0.4330708661417323" footer="0.1968503937007874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95" zoomScaleSheetLayoutView="95" zoomScalePageLayoutView="0" workbookViewId="0" topLeftCell="A1">
      <selection activeCell="A17" sqref="A17"/>
    </sheetView>
  </sheetViews>
  <sheetFormatPr defaultColWidth="9.00390625" defaultRowHeight="12.75"/>
  <cols>
    <col min="1" max="1" width="32.25390625" style="0" customWidth="1"/>
    <col min="2" max="2" width="8.75390625" style="0" customWidth="1"/>
    <col min="3" max="3" width="8.25390625" style="0" customWidth="1"/>
    <col min="4" max="4" width="6.625" style="0" customWidth="1"/>
    <col min="5" max="5" width="5.375" style="0" customWidth="1"/>
    <col min="6" max="6" width="17.875" style="0" customWidth="1"/>
    <col min="7" max="7" width="32.25390625" style="0" customWidth="1"/>
    <col min="11" max="11" width="9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660"/>
      <c r="J1" s="660"/>
      <c r="K1" s="660"/>
    </row>
    <row r="2" spans="1:11" ht="12.75">
      <c r="A2" s="8"/>
      <c r="B2" s="8"/>
      <c r="C2" s="8"/>
      <c r="D2" s="8"/>
      <c r="E2" s="8"/>
      <c r="F2" s="8"/>
      <c r="G2" s="8"/>
      <c r="H2" s="8"/>
      <c r="I2" s="660"/>
      <c r="J2" s="660"/>
      <c r="K2" s="660"/>
    </row>
    <row r="3" spans="1:11" ht="12.75">
      <c r="A3" s="8"/>
      <c r="B3" s="8"/>
      <c r="C3" s="8"/>
      <c r="D3" s="8"/>
      <c r="E3" s="8"/>
      <c r="F3" s="8"/>
      <c r="G3" s="8"/>
      <c r="H3" s="8"/>
      <c r="I3" s="660"/>
      <c r="J3" s="660"/>
      <c r="K3" s="660"/>
    </row>
    <row r="4" spans="1:11" ht="12.75" customHeight="1">
      <c r="A4" s="8"/>
      <c r="B4" s="8"/>
      <c r="C4" s="8"/>
      <c r="D4" s="8"/>
      <c r="E4" s="8"/>
      <c r="F4" s="8"/>
      <c r="G4" s="8"/>
      <c r="H4" s="8"/>
      <c r="I4" s="661"/>
      <c r="J4" s="661"/>
      <c r="K4" s="661"/>
    </row>
    <row r="5" spans="1:11" ht="15.75">
      <c r="A5" s="659" t="s">
        <v>475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</row>
    <row r="6" spans="1:11" ht="15.75">
      <c r="A6" s="659" t="s">
        <v>421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</row>
    <row r="7" spans="1:11" ht="15.75">
      <c r="A7" s="659" t="s">
        <v>781</v>
      </c>
      <c r="B7" s="659"/>
      <c r="C7" s="659"/>
      <c r="D7" s="659"/>
      <c r="E7" s="659"/>
      <c r="F7" s="659"/>
      <c r="G7" s="659"/>
      <c r="H7" s="659"/>
      <c r="I7" s="659"/>
      <c r="J7" s="659"/>
      <c r="K7" s="659"/>
    </row>
    <row r="8" spans="1:11" ht="9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212" t="s">
        <v>120</v>
      </c>
    </row>
    <row r="10" spans="1:11" ht="15" customHeight="1">
      <c r="A10" s="668" t="s">
        <v>750</v>
      </c>
      <c r="B10" s="752" t="s">
        <v>140</v>
      </c>
      <c r="C10" s="752" t="s">
        <v>375</v>
      </c>
      <c r="D10" s="752" t="s">
        <v>377</v>
      </c>
      <c r="E10" s="752" t="s">
        <v>137</v>
      </c>
      <c r="F10" s="676" t="s">
        <v>745</v>
      </c>
      <c r="G10" s="676" t="s">
        <v>476</v>
      </c>
      <c r="H10" s="749" t="s">
        <v>742</v>
      </c>
      <c r="I10" s="750"/>
      <c r="J10" s="750"/>
      <c r="K10" s="751"/>
    </row>
    <row r="11" spans="1:11" ht="12.75">
      <c r="A11" s="669"/>
      <c r="B11" s="752"/>
      <c r="C11" s="752"/>
      <c r="D11" s="752"/>
      <c r="E11" s="752"/>
      <c r="F11" s="676"/>
      <c r="G11" s="676"/>
      <c r="H11" s="745" t="s">
        <v>746</v>
      </c>
      <c r="I11" s="745" t="s">
        <v>748</v>
      </c>
      <c r="J11" s="745" t="s">
        <v>422</v>
      </c>
      <c r="K11" s="747" t="s">
        <v>747</v>
      </c>
    </row>
    <row r="12" spans="1:11" ht="11.25" customHeight="1">
      <c r="A12" s="670"/>
      <c r="B12" s="752"/>
      <c r="C12" s="752"/>
      <c r="D12" s="752"/>
      <c r="E12" s="752"/>
      <c r="F12" s="676"/>
      <c r="G12" s="676"/>
      <c r="H12" s="746"/>
      <c r="I12" s="746"/>
      <c r="J12" s="746"/>
      <c r="K12" s="748"/>
    </row>
    <row r="13" spans="1:11" ht="10.5" customHeight="1">
      <c r="A13" s="82">
        <v>1</v>
      </c>
      <c r="B13" s="82">
        <v>2</v>
      </c>
      <c r="C13" s="123" t="s">
        <v>389</v>
      </c>
      <c r="D13" s="123" t="s">
        <v>141</v>
      </c>
      <c r="E13" s="123" t="s">
        <v>390</v>
      </c>
      <c r="F13" s="54">
        <v>6</v>
      </c>
      <c r="G13" s="124">
        <v>7</v>
      </c>
      <c r="H13" s="54">
        <v>8</v>
      </c>
      <c r="I13" s="54">
        <v>9</v>
      </c>
      <c r="J13" s="54">
        <v>10</v>
      </c>
      <c r="K13" s="54">
        <v>11</v>
      </c>
    </row>
    <row r="14" spans="1:11" ht="45">
      <c r="A14" s="115" t="s">
        <v>212</v>
      </c>
      <c r="B14" s="136"/>
      <c r="C14" s="174"/>
      <c r="D14" s="174"/>
      <c r="E14" s="174"/>
      <c r="F14" s="137"/>
      <c r="G14" s="131" t="s">
        <v>621</v>
      </c>
      <c r="H14" s="154" t="e">
        <f>H16</f>
        <v>#REF!</v>
      </c>
      <c r="I14" s="154"/>
      <c r="J14" s="154"/>
      <c r="K14" s="154" t="e">
        <f>H14+I14</f>
        <v>#REF!</v>
      </c>
    </row>
    <row r="15" spans="1:11" ht="12" customHeight="1">
      <c r="A15" s="168" t="s">
        <v>751</v>
      </c>
      <c r="B15" s="136"/>
      <c r="C15" s="174"/>
      <c r="D15" s="174"/>
      <c r="E15" s="174"/>
      <c r="F15" s="137"/>
      <c r="G15" s="54"/>
      <c r="H15" s="155"/>
      <c r="I15" s="155"/>
      <c r="J15" s="155"/>
      <c r="K15" s="156"/>
    </row>
    <row r="16" spans="1:11" ht="14.25" customHeight="1">
      <c r="A16" s="82"/>
      <c r="B16" s="136" t="s">
        <v>571</v>
      </c>
      <c r="C16" s="136" t="s">
        <v>21</v>
      </c>
      <c r="D16" s="136" t="s">
        <v>59</v>
      </c>
      <c r="E16" s="136" t="s">
        <v>364</v>
      </c>
      <c r="F16" s="137" t="s">
        <v>752</v>
      </c>
      <c r="G16" s="54"/>
      <c r="H16" s="155" t="e">
        <f>#REF!</f>
        <v>#REF!</v>
      </c>
      <c r="I16" s="155"/>
      <c r="J16" s="155"/>
      <c r="K16" s="156" t="e">
        <f>H16+I16</f>
        <v>#REF!</v>
      </c>
    </row>
    <row r="17" spans="1:11" ht="45.75" customHeight="1">
      <c r="A17" s="115" t="s">
        <v>486</v>
      </c>
      <c r="B17" s="136"/>
      <c r="C17" s="136"/>
      <c r="D17" s="136"/>
      <c r="E17" s="136"/>
      <c r="F17" s="137"/>
      <c r="G17" s="131" t="s">
        <v>278</v>
      </c>
      <c r="H17" s="154" t="e">
        <f>H19</f>
        <v>#REF!</v>
      </c>
      <c r="I17" s="154"/>
      <c r="J17" s="154"/>
      <c r="K17" s="154" t="e">
        <f>H17+I17</f>
        <v>#REF!</v>
      </c>
    </row>
    <row r="18" spans="1:11" ht="10.5" customHeight="1">
      <c r="A18" s="168" t="s">
        <v>751</v>
      </c>
      <c r="B18" s="136"/>
      <c r="C18" s="136"/>
      <c r="D18" s="136"/>
      <c r="E18" s="136"/>
      <c r="F18" s="137"/>
      <c r="G18" s="54"/>
      <c r="H18" s="155"/>
      <c r="I18" s="155"/>
      <c r="J18" s="155"/>
      <c r="K18" s="156"/>
    </row>
    <row r="19" spans="1:11" ht="14.25" customHeight="1">
      <c r="A19" s="82"/>
      <c r="B19" s="136" t="s">
        <v>571</v>
      </c>
      <c r="C19" s="136" t="s">
        <v>21</v>
      </c>
      <c r="D19" s="136" t="s">
        <v>123</v>
      </c>
      <c r="E19" s="136" t="s">
        <v>364</v>
      </c>
      <c r="F19" s="137" t="s">
        <v>752</v>
      </c>
      <c r="G19" s="54"/>
      <c r="H19" s="155" t="e">
        <f>#REF!</f>
        <v>#REF!</v>
      </c>
      <c r="I19" s="155"/>
      <c r="J19" s="155"/>
      <c r="K19" s="156" t="e">
        <f>H19+I19</f>
        <v>#REF!</v>
      </c>
    </row>
    <row r="20" spans="1:11" ht="56.25" customHeight="1">
      <c r="A20" s="112" t="s">
        <v>487</v>
      </c>
      <c r="B20" s="128"/>
      <c r="C20" s="129"/>
      <c r="D20" s="129"/>
      <c r="E20" s="129"/>
      <c r="F20" s="130"/>
      <c r="G20" s="131" t="s">
        <v>591</v>
      </c>
      <c r="H20" s="154" t="e">
        <f>H22</f>
        <v>#REF!</v>
      </c>
      <c r="I20" s="154"/>
      <c r="J20" s="154"/>
      <c r="K20" s="154" t="e">
        <f>K22</f>
        <v>#REF!</v>
      </c>
    </row>
    <row r="21" spans="1:11" ht="9.75" customHeight="1">
      <c r="A21" s="168" t="s">
        <v>751</v>
      </c>
      <c r="B21" s="128"/>
      <c r="C21" s="129"/>
      <c r="D21" s="129"/>
      <c r="E21" s="129"/>
      <c r="F21" s="130"/>
      <c r="G21" s="130"/>
      <c r="H21" s="157"/>
      <c r="I21" s="157"/>
      <c r="J21" s="157"/>
      <c r="K21" s="157"/>
    </row>
    <row r="22" spans="1:11" ht="13.5" customHeight="1">
      <c r="A22" s="213"/>
      <c r="B22" s="139" t="s">
        <v>571</v>
      </c>
      <c r="C22" s="140" t="s">
        <v>136</v>
      </c>
      <c r="D22" s="140" t="s">
        <v>123</v>
      </c>
      <c r="E22" s="140" t="s">
        <v>364</v>
      </c>
      <c r="F22" s="137" t="s">
        <v>752</v>
      </c>
      <c r="G22" s="214"/>
      <c r="H22" s="156" t="e">
        <f>#REF!</f>
        <v>#REF!</v>
      </c>
      <c r="I22" s="156"/>
      <c r="J22" s="156"/>
      <c r="K22" s="156" t="e">
        <f>H22+I22+J22</f>
        <v>#REF!</v>
      </c>
    </row>
    <row r="23" spans="1:11" ht="71.25" customHeight="1">
      <c r="A23" s="181" t="s">
        <v>158</v>
      </c>
      <c r="B23" s="139"/>
      <c r="C23" s="140"/>
      <c r="D23" s="140"/>
      <c r="E23" s="140"/>
      <c r="F23" s="137"/>
      <c r="G23" s="182" t="s">
        <v>579</v>
      </c>
      <c r="H23" s="154" t="e">
        <f>H25</f>
        <v>#REF!</v>
      </c>
      <c r="I23" s="154"/>
      <c r="J23" s="154"/>
      <c r="K23" s="154" t="e">
        <f>K25</f>
        <v>#REF!</v>
      </c>
    </row>
    <row r="24" spans="1:11" ht="9.75" customHeight="1">
      <c r="A24" s="168" t="s">
        <v>751</v>
      </c>
      <c r="B24" s="139"/>
      <c r="C24" s="140"/>
      <c r="D24" s="140"/>
      <c r="E24" s="140"/>
      <c r="F24" s="137"/>
      <c r="G24" s="141"/>
      <c r="H24" s="156"/>
      <c r="I24" s="156"/>
      <c r="J24" s="156"/>
      <c r="K24" s="156"/>
    </row>
    <row r="25" spans="1:11" ht="15.75" customHeight="1">
      <c r="A25" s="138"/>
      <c r="B25" s="127" t="s">
        <v>571</v>
      </c>
      <c r="C25" s="140" t="s">
        <v>690</v>
      </c>
      <c r="D25" s="140" t="s">
        <v>59</v>
      </c>
      <c r="E25" s="140" t="s">
        <v>364</v>
      </c>
      <c r="F25" s="137" t="s">
        <v>752</v>
      </c>
      <c r="G25" s="141"/>
      <c r="H25" s="156" t="e">
        <f>#REF!</f>
        <v>#REF!</v>
      </c>
      <c r="I25" s="156"/>
      <c r="J25" s="156"/>
      <c r="K25" s="156" t="e">
        <f>H25+I25</f>
        <v>#REF!</v>
      </c>
    </row>
    <row r="26" spans="1:11" ht="56.25">
      <c r="A26" s="115" t="s">
        <v>589</v>
      </c>
      <c r="B26" s="110"/>
      <c r="C26" s="111"/>
      <c r="D26" s="111"/>
      <c r="E26" s="111"/>
      <c r="F26" s="132"/>
      <c r="G26" s="182" t="s">
        <v>740</v>
      </c>
      <c r="H26" s="154" t="e">
        <f>H28</f>
        <v>#REF!</v>
      </c>
      <c r="I26" s="154"/>
      <c r="J26" s="154"/>
      <c r="K26" s="154" t="e">
        <f>K28</f>
        <v>#REF!</v>
      </c>
    </row>
    <row r="27" spans="1:11" ht="10.5" customHeight="1">
      <c r="A27" s="168" t="s">
        <v>751</v>
      </c>
      <c r="B27" s="110"/>
      <c r="C27" s="111"/>
      <c r="D27" s="111"/>
      <c r="E27" s="111"/>
      <c r="F27" s="132"/>
      <c r="G27" s="173"/>
      <c r="H27" s="154"/>
      <c r="I27" s="154"/>
      <c r="J27" s="154"/>
      <c r="K27" s="154"/>
    </row>
    <row r="28" spans="1:11" ht="15" customHeight="1">
      <c r="A28" s="125"/>
      <c r="B28" s="127" t="s">
        <v>571</v>
      </c>
      <c r="C28" s="120" t="s">
        <v>222</v>
      </c>
      <c r="D28" s="120" t="s">
        <v>731</v>
      </c>
      <c r="E28" s="120" t="s">
        <v>364</v>
      </c>
      <c r="F28" s="96" t="s">
        <v>752</v>
      </c>
      <c r="G28" s="120"/>
      <c r="H28" s="158" t="e">
        <f>#REF!</f>
        <v>#REF!</v>
      </c>
      <c r="I28" s="158"/>
      <c r="J28" s="158"/>
      <c r="K28" s="158" t="e">
        <f>H28+I28+J28</f>
        <v>#REF!</v>
      </c>
    </row>
    <row r="29" spans="1:13" ht="15">
      <c r="A29" s="208" t="s">
        <v>749</v>
      </c>
      <c r="B29" s="126"/>
      <c r="C29" s="126"/>
      <c r="D29" s="126"/>
      <c r="E29" s="126"/>
      <c r="F29" s="126"/>
      <c r="G29" s="126"/>
      <c r="H29" s="159" t="e">
        <f>H14+H17+H20+H23+H26</f>
        <v>#REF!</v>
      </c>
      <c r="I29" s="159"/>
      <c r="J29" s="159"/>
      <c r="K29" s="159" t="e">
        <f>K14+K17+K20+K23+K26</f>
        <v>#REF!</v>
      </c>
      <c r="M29" s="179" t="e">
        <f>K29/#REF!</f>
        <v>#REF!</v>
      </c>
    </row>
  </sheetData>
  <sheetProtection/>
  <mergeCells count="19">
    <mergeCell ref="K11:K12"/>
    <mergeCell ref="A6:K6"/>
    <mergeCell ref="H10:K10"/>
    <mergeCell ref="A7:K7"/>
    <mergeCell ref="A10:A12"/>
    <mergeCell ref="B10:B12"/>
    <mergeCell ref="C10:C12"/>
    <mergeCell ref="D10:D12"/>
    <mergeCell ref="E10:E12"/>
    <mergeCell ref="J11:J12"/>
    <mergeCell ref="I1:K1"/>
    <mergeCell ref="I2:K2"/>
    <mergeCell ref="I3:K3"/>
    <mergeCell ref="A5:K5"/>
    <mergeCell ref="I4:K4"/>
    <mergeCell ref="F10:F12"/>
    <mergeCell ref="G10:G12"/>
    <mergeCell ref="H11:H12"/>
    <mergeCell ref="I11:I12"/>
  </mergeCells>
  <printOptions/>
  <pageMargins left="0.47" right="0.3" top="0.38" bottom="0.18" header="0.35" footer="0.1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9.75390625" style="0" customWidth="1"/>
    <col min="2" max="2" width="24.375" style="0" customWidth="1"/>
    <col min="3" max="3" width="83.25390625" style="0" customWidth="1"/>
  </cols>
  <sheetData>
    <row r="1" ht="12.75">
      <c r="C1" s="253" t="s">
        <v>724</v>
      </c>
    </row>
    <row r="2" ht="12.75">
      <c r="C2" s="253" t="s">
        <v>382</v>
      </c>
    </row>
    <row r="3" ht="12.75">
      <c r="C3" s="253" t="s">
        <v>379</v>
      </c>
    </row>
    <row r="4" ht="12.75">
      <c r="C4" s="253" t="s">
        <v>544</v>
      </c>
    </row>
    <row r="6" spans="1:3" ht="18.75">
      <c r="A6" s="639" t="s">
        <v>555</v>
      </c>
      <c r="B6" s="640"/>
      <c r="C6" s="640"/>
    </row>
    <row r="7" spans="1:3" ht="18.75">
      <c r="A7" s="646" t="s">
        <v>551</v>
      </c>
      <c r="B7" s="647"/>
      <c r="C7" s="647"/>
    </row>
    <row r="8" spans="1:3" ht="18.75">
      <c r="A8" s="255"/>
      <c r="B8" s="254"/>
      <c r="C8" s="254"/>
    </row>
    <row r="9" spans="1:3" ht="24.75" customHeight="1">
      <c r="A9" s="648" t="s">
        <v>631</v>
      </c>
      <c r="B9" s="649"/>
      <c r="C9" s="650" t="s">
        <v>552</v>
      </c>
    </row>
    <row r="10" spans="1:3" ht="76.5">
      <c r="A10" s="237" t="s">
        <v>632</v>
      </c>
      <c r="B10" s="264" t="s">
        <v>633</v>
      </c>
      <c r="C10" s="651"/>
    </row>
    <row r="11" spans="1:3" ht="12.75">
      <c r="A11" s="200">
        <v>1</v>
      </c>
      <c r="B11" s="258">
        <v>2</v>
      </c>
      <c r="C11" s="258">
        <v>3</v>
      </c>
    </row>
    <row r="12" spans="1:3" ht="15.75">
      <c r="A12" s="200"/>
      <c r="B12" s="258"/>
      <c r="C12" s="259" t="s">
        <v>46</v>
      </c>
    </row>
    <row r="13" spans="1:3" ht="30">
      <c r="A13" s="332">
        <v>803</v>
      </c>
      <c r="B13" s="263" t="s">
        <v>113</v>
      </c>
      <c r="C13" s="244" t="s">
        <v>61</v>
      </c>
    </row>
    <row r="14" spans="1:3" ht="15.75">
      <c r="A14" s="332">
        <v>803</v>
      </c>
      <c r="B14" s="263" t="s">
        <v>498</v>
      </c>
      <c r="C14" s="244" t="s">
        <v>625</v>
      </c>
    </row>
    <row r="15" spans="1:3" ht="31.5">
      <c r="A15" s="240"/>
      <c r="B15" s="259"/>
      <c r="C15" s="259" t="s">
        <v>171</v>
      </c>
    </row>
    <row r="16" spans="1:3" ht="48.75" customHeight="1">
      <c r="A16" s="260">
        <v>866</v>
      </c>
      <c r="B16" s="256" t="s">
        <v>634</v>
      </c>
      <c r="C16" s="243" t="s">
        <v>759</v>
      </c>
    </row>
    <row r="17" spans="1:3" ht="45">
      <c r="A17" s="260">
        <v>866</v>
      </c>
      <c r="B17" s="256" t="s">
        <v>635</v>
      </c>
      <c r="C17" s="243" t="s">
        <v>402</v>
      </c>
    </row>
    <row r="18" spans="1:3" ht="31.5" customHeight="1">
      <c r="A18" s="260">
        <v>866</v>
      </c>
      <c r="B18" s="261" t="s">
        <v>529</v>
      </c>
      <c r="C18" s="247" t="s">
        <v>744</v>
      </c>
    </row>
    <row r="19" spans="1:3" ht="30">
      <c r="A19" s="332">
        <v>866</v>
      </c>
      <c r="B19" s="263" t="s">
        <v>113</v>
      </c>
      <c r="C19" s="244" t="s">
        <v>61</v>
      </c>
    </row>
    <row r="20" spans="1:3" ht="15.75">
      <c r="A20" s="260">
        <v>866</v>
      </c>
      <c r="B20" s="256" t="s">
        <v>528</v>
      </c>
      <c r="C20" s="243" t="s">
        <v>570</v>
      </c>
    </row>
    <row r="21" spans="1:3" ht="60">
      <c r="A21" s="260">
        <v>866</v>
      </c>
      <c r="B21" s="256" t="s">
        <v>530</v>
      </c>
      <c r="C21" s="243" t="s">
        <v>155</v>
      </c>
    </row>
    <row r="22" spans="1:3" ht="60">
      <c r="A22" s="260">
        <v>866</v>
      </c>
      <c r="B22" s="256" t="s">
        <v>526</v>
      </c>
      <c r="C22" s="243" t="s">
        <v>564</v>
      </c>
    </row>
    <row r="23" spans="1:3" ht="30">
      <c r="A23" s="260">
        <v>866</v>
      </c>
      <c r="B23" s="256" t="s">
        <v>531</v>
      </c>
      <c r="C23" s="243" t="s">
        <v>582</v>
      </c>
    </row>
    <row r="24" spans="1:3" ht="30">
      <c r="A24" s="332">
        <v>866</v>
      </c>
      <c r="B24" s="333" t="s">
        <v>330</v>
      </c>
      <c r="C24" s="334" t="s">
        <v>331</v>
      </c>
    </row>
    <row r="25" spans="1:3" ht="45">
      <c r="A25" s="260">
        <v>866</v>
      </c>
      <c r="B25" s="261" t="s">
        <v>497</v>
      </c>
      <c r="C25" s="247" t="s">
        <v>312</v>
      </c>
    </row>
    <row r="26" spans="1:3" ht="15.75">
      <c r="A26" s="260">
        <v>866</v>
      </c>
      <c r="B26" s="256" t="s">
        <v>498</v>
      </c>
      <c r="C26" s="243" t="s">
        <v>625</v>
      </c>
    </row>
    <row r="27" spans="1:3" ht="12.75" customHeight="1">
      <c r="A27" s="641"/>
      <c r="B27" s="642"/>
      <c r="C27" s="644" t="s">
        <v>412</v>
      </c>
    </row>
    <row r="28" spans="1:3" ht="12.75" customHeight="1">
      <c r="A28" s="641"/>
      <c r="B28" s="643"/>
      <c r="C28" s="645"/>
    </row>
    <row r="29" spans="1:3" ht="30">
      <c r="A29" s="335" t="s">
        <v>741</v>
      </c>
      <c r="B29" s="263" t="s">
        <v>574</v>
      </c>
      <c r="C29" s="244" t="s">
        <v>112</v>
      </c>
    </row>
    <row r="30" spans="1:3" ht="30">
      <c r="A30" s="335" t="s">
        <v>741</v>
      </c>
      <c r="B30" s="263" t="s">
        <v>113</v>
      </c>
      <c r="C30" s="244" t="s">
        <v>61</v>
      </c>
    </row>
    <row r="31" spans="1:3" ht="15.75">
      <c r="A31" s="262" t="s">
        <v>741</v>
      </c>
      <c r="B31" s="256" t="s">
        <v>626</v>
      </c>
      <c r="C31" s="243" t="s">
        <v>346</v>
      </c>
    </row>
    <row r="32" spans="1:3" ht="15.75">
      <c r="A32" s="262" t="s">
        <v>741</v>
      </c>
      <c r="B32" s="256" t="s">
        <v>347</v>
      </c>
      <c r="C32" s="243" t="s">
        <v>547</v>
      </c>
    </row>
    <row r="33" spans="1:3" ht="15.75">
      <c r="A33" s="262" t="s">
        <v>741</v>
      </c>
      <c r="B33" s="256" t="s">
        <v>548</v>
      </c>
      <c r="C33" s="243" t="s">
        <v>52</v>
      </c>
    </row>
    <row r="34" spans="1:3" ht="30">
      <c r="A34" s="262" t="s">
        <v>741</v>
      </c>
      <c r="B34" s="263" t="s">
        <v>549</v>
      </c>
      <c r="C34" s="244" t="s">
        <v>393</v>
      </c>
    </row>
    <row r="35" spans="1:3" ht="18" customHeight="1">
      <c r="A35" s="262" t="s">
        <v>741</v>
      </c>
      <c r="B35" s="261" t="s">
        <v>623</v>
      </c>
      <c r="C35" s="245" t="s">
        <v>200</v>
      </c>
    </row>
    <row r="36" spans="1:3" ht="45">
      <c r="A36" s="262" t="s">
        <v>741</v>
      </c>
      <c r="B36" s="263" t="s">
        <v>700</v>
      </c>
      <c r="C36" s="247" t="s">
        <v>699</v>
      </c>
    </row>
    <row r="37" spans="1:3" ht="15.75">
      <c r="A37" s="262" t="s">
        <v>741</v>
      </c>
      <c r="B37" s="261" t="s">
        <v>700</v>
      </c>
      <c r="C37" s="247" t="s">
        <v>203</v>
      </c>
    </row>
    <row r="38" spans="1:3" ht="30" customHeight="1">
      <c r="A38" s="262" t="s">
        <v>741</v>
      </c>
      <c r="B38" s="263" t="s">
        <v>701</v>
      </c>
      <c r="C38" s="244" t="s">
        <v>768</v>
      </c>
    </row>
    <row r="39" spans="1:3" ht="45">
      <c r="A39" s="263">
        <v>892</v>
      </c>
      <c r="B39" s="256" t="s">
        <v>540</v>
      </c>
      <c r="C39" s="296" t="s">
        <v>78</v>
      </c>
    </row>
    <row r="40" spans="1:3" ht="30">
      <c r="A40" s="263">
        <v>892</v>
      </c>
      <c r="B40" s="256" t="s">
        <v>541</v>
      </c>
      <c r="C40" s="296" t="s">
        <v>653</v>
      </c>
    </row>
    <row r="41" spans="1:3" ht="30">
      <c r="A41" s="263">
        <v>892</v>
      </c>
      <c r="B41" s="256" t="s">
        <v>654</v>
      </c>
      <c r="C41" s="296" t="s">
        <v>655</v>
      </c>
    </row>
    <row r="42" spans="1:3" ht="45">
      <c r="A42" s="262" t="s">
        <v>741</v>
      </c>
      <c r="B42" s="256" t="s">
        <v>702</v>
      </c>
      <c r="C42" s="243" t="s">
        <v>79</v>
      </c>
    </row>
    <row r="43" spans="1:3" ht="30">
      <c r="A43" s="262" t="s">
        <v>741</v>
      </c>
      <c r="B43" s="261" t="s">
        <v>703</v>
      </c>
      <c r="C43" s="249" t="s">
        <v>723</v>
      </c>
    </row>
    <row r="44" spans="1:3" ht="45">
      <c r="A44" s="335" t="s">
        <v>741</v>
      </c>
      <c r="B44" s="333" t="s">
        <v>715</v>
      </c>
      <c r="C44" s="379" t="s">
        <v>522</v>
      </c>
    </row>
    <row r="45" spans="1:3" ht="33.75" customHeight="1">
      <c r="A45" s="262" t="s">
        <v>741</v>
      </c>
      <c r="B45" s="261" t="s">
        <v>704</v>
      </c>
      <c r="C45" s="243" t="s">
        <v>624</v>
      </c>
    </row>
    <row r="46" spans="1:3" ht="15.75">
      <c r="A46" s="262" t="s">
        <v>741</v>
      </c>
      <c r="B46" s="261" t="s">
        <v>705</v>
      </c>
      <c r="C46" s="247" t="s">
        <v>199</v>
      </c>
    </row>
    <row r="47" spans="1:3" ht="15.75">
      <c r="A47" s="262" t="s">
        <v>741</v>
      </c>
      <c r="B47" s="261" t="s">
        <v>706</v>
      </c>
      <c r="C47" s="243" t="s">
        <v>56</v>
      </c>
    </row>
    <row r="48" spans="1:3" ht="60">
      <c r="A48" s="257" t="s">
        <v>741</v>
      </c>
      <c r="B48" s="270" t="s">
        <v>550</v>
      </c>
      <c r="C48" s="243" t="s">
        <v>539</v>
      </c>
    </row>
    <row r="49" spans="1:3" ht="30">
      <c r="A49" s="350">
        <v>892</v>
      </c>
      <c r="B49" s="350" t="s">
        <v>334</v>
      </c>
      <c r="C49" s="244" t="s">
        <v>103</v>
      </c>
    </row>
  </sheetData>
  <sheetProtection/>
  <mergeCells count="7">
    <mergeCell ref="A27:A28"/>
    <mergeCell ref="B27:B28"/>
    <mergeCell ref="C27:C28"/>
    <mergeCell ref="A6:C6"/>
    <mergeCell ref="A7:C7"/>
    <mergeCell ref="A9:B9"/>
    <mergeCell ref="C9:C1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9.75390625" style="0" customWidth="1"/>
    <col min="2" max="2" width="24.375" style="0" customWidth="1"/>
    <col min="3" max="3" width="83.25390625" style="0" customWidth="1"/>
  </cols>
  <sheetData>
    <row r="1" ht="12.75">
      <c r="C1" s="253" t="s">
        <v>438</v>
      </c>
    </row>
    <row r="2" ht="12.75">
      <c r="C2" s="253" t="s">
        <v>81</v>
      </c>
    </row>
    <row r="3" ht="12.75">
      <c r="C3" s="253" t="s">
        <v>590</v>
      </c>
    </row>
    <row r="4" ht="12.75">
      <c r="C4" s="253" t="s">
        <v>49</v>
      </c>
    </row>
    <row r="6" spans="1:3" ht="18.75">
      <c r="A6" s="639" t="s">
        <v>336</v>
      </c>
      <c r="B6" s="639"/>
      <c r="C6" s="639"/>
    </row>
    <row r="7" spans="1:3" ht="18.75">
      <c r="A7" s="639" t="s">
        <v>337</v>
      </c>
      <c r="B7" s="639"/>
      <c r="C7" s="639"/>
    </row>
    <row r="8" spans="1:3" ht="18.75">
      <c r="A8" s="646" t="s">
        <v>413</v>
      </c>
      <c r="B8" s="646"/>
      <c r="C8" s="646"/>
    </row>
    <row r="9" spans="1:3" ht="18.75">
      <c r="A9" s="255"/>
      <c r="B9" s="254"/>
      <c r="C9" s="254"/>
    </row>
    <row r="10" spans="1:3" ht="32.25" customHeight="1">
      <c r="A10" s="357" t="s">
        <v>47</v>
      </c>
      <c r="B10" s="357" t="s">
        <v>440</v>
      </c>
      <c r="C10" s="357" t="s">
        <v>386</v>
      </c>
    </row>
    <row r="11" spans="1:3" ht="9.75" customHeight="1">
      <c r="A11" s="200">
        <v>1</v>
      </c>
      <c r="B11" s="200">
        <v>2</v>
      </c>
      <c r="C11" s="200">
        <v>3</v>
      </c>
    </row>
    <row r="12" spans="1:3" ht="18.75">
      <c r="A12" s="354" t="s">
        <v>741</v>
      </c>
      <c r="B12" s="353"/>
      <c r="C12" s="355" t="s">
        <v>412</v>
      </c>
    </row>
    <row r="13" spans="1:3" ht="36.75" customHeight="1">
      <c r="A13" s="257" t="s">
        <v>741</v>
      </c>
      <c r="B13" s="252" t="s">
        <v>48</v>
      </c>
      <c r="C13" s="252" t="s">
        <v>480</v>
      </c>
    </row>
    <row r="14" spans="1:3" ht="36.75" customHeight="1">
      <c r="A14" s="257" t="s">
        <v>741</v>
      </c>
      <c r="B14" s="252" t="s">
        <v>35</v>
      </c>
      <c r="C14" s="252" t="s">
        <v>205</v>
      </c>
    </row>
    <row r="15" spans="1:3" ht="52.5" customHeight="1">
      <c r="A15" s="257" t="s">
        <v>741</v>
      </c>
      <c r="B15" s="252" t="s">
        <v>682</v>
      </c>
      <c r="C15" s="252" t="s">
        <v>479</v>
      </c>
    </row>
    <row r="16" spans="1:3" ht="51.75" customHeight="1">
      <c r="A16" s="257" t="s">
        <v>741</v>
      </c>
      <c r="B16" s="252" t="s">
        <v>683</v>
      </c>
      <c r="C16" s="252" t="s">
        <v>19</v>
      </c>
    </row>
    <row r="17" spans="1:3" ht="18.75" customHeight="1">
      <c r="A17" s="331" t="s">
        <v>741</v>
      </c>
      <c r="B17" s="356" t="s">
        <v>684</v>
      </c>
      <c r="C17" s="356" t="s">
        <v>396</v>
      </c>
    </row>
    <row r="18" spans="1:3" ht="21" customHeight="1">
      <c r="A18" s="257" t="s">
        <v>741</v>
      </c>
      <c r="B18" s="252" t="s">
        <v>725</v>
      </c>
      <c r="C18" s="252" t="s">
        <v>726</v>
      </c>
    </row>
    <row r="21" spans="1:3" ht="15.75">
      <c r="A21" s="358"/>
      <c r="B21" s="358"/>
      <c r="C21" s="359"/>
    </row>
    <row r="22" spans="1:3" ht="15.75">
      <c r="A22" s="360"/>
      <c r="B22" s="361"/>
      <c r="C22" s="362"/>
    </row>
    <row r="23" spans="1:3" ht="15.75">
      <c r="A23" s="358"/>
      <c r="B23" s="363"/>
      <c r="C23" s="364"/>
    </row>
    <row r="24" spans="1:3" ht="15.75">
      <c r="A24" s="358"/>
      <c r="B24" s="358"/>
      <c r="C24" s="359"/>
    </row>
    <row r="25" spans="1:3" ht="12.75" customHeight="1">
      <c r="A25" s="633"/>
      <c r="B25" s="634"/>
      <c r="C25" s="635"/>
    </row>
    <row r="26" spans="1:3" ht="12.75" customHeight="1">
      <c r="A26" s="633"/>
      <c r="B26" s="634"/>
      <c r="C26" s="635"/>
    </row>
    <row r="27" spans="1:3" ht="15.75">
      <c r="A27" s="365"/>
      <c r="B27" s="360"/>
      <c r="C27" s="366"/>
    </row>
    <row r="28" spans="1:3" ht="15.75">
      <c r="A28" s="365"/>
      <c r="B28" s="360"/>
      <c r="C28" s="366"/>
    </row>
    <row r="29" spans="1:3" ht="15.75">
      <c r="A29" s="367"/>
      <c r="B29" s="358"/>
      <c r="C29" s="359"/>
    </row>
    <row r="30" spans="1:3" ht="15.75">
      <c r="A30" s="367"/>
      <c r="B30" s="358"/>
      <c r="C30" s="359"/>
    </row>
    <row r="31" spans="1:3" ht="15.75">
      <c r="A31" s="367"/>
      <c r="B31" s="358"/>
      <c r="C31" s="359"/>
    </row>
    <row r="32" spans="1:3" ht="15.75">
      <c r="A32" s="367"/>
      <c r="B32" s="360"/>
      <c r="C32" s="366"/>
    </row>
    <row r="33" spans="1:3" ht="18" customHeight="1">
      <c r="A33" s="367"/>
      <c r="B33" s="363"/>
      <c r="C33" s="364"/>
    </row>
    <row r="34" spans="1:3" ht="15.75">
      <c r="A34" s="367"/>
      <c r="B34" s="360"/>
      <c r="C34" s="364"/>
    </row>
    <row r="35" spans="1:3" ht="15.75">
      <c r="A35" s="365"/>
      <c r="B35" s="360"/>
      <c r="C35" s="364"/>
    </row>
    <row r="36" spans="1:3" ht="15.75">
      <c r="A36" s="368"/>
      <c r="B36" s="369"/>
      <c r="C36" s="370"/>
    </row>
    <row r="37" spans="1:3" ht="18.75" customHeight="1">
      <c r="A37" s="367"/>
      <c r="B37" s="360"/>
      <c r="C37" s="366"/>
    </row>
    <row r="38" spans="1:3" ht="15.75">
      <c r="A38" s="360"/>
      <c r="B38" s="358"/>
      <c r="C38" s="371"/>
    </row>
    <row r="39" spans="1:3" ht="15.75">
      <c r="A39" s="360"/>
      <c r="B39" s="358"/>
      <c r="C39" s="371"/>
    </row>
    <row r="40" spans="1:3" ht="15.75">
      <c r="A40" s="360"/>
      <c r="B40" s="358"/>
      <c r="C40" s="371"/>
    </row>
    <row r="41" spans="1:3" ht="15.75">
      <c r="A41" s="367"/>
      <c r="B41" s="358"/>
      <c r="C41" s="359"/>
    </row>
    <row r="42" spans="1:3" ht="15.75">
      <c r="A42" s="367"/>
      <c r="B42" s="363"/>
      <c r="C42" s="372"/>
    </row>
    <row r="43" spans="1:3" ht="15.75">
      <c r="A43" s="368"/>
      <c r="B43" s="369"/>
      <c r="C43" s="373"/>
    </row>
    <row r="44" spans="1:3" ht="33.75" customHeight="1">
      <c r="A44" s="367"/>
      <c r="B44" s="363"/>
      <c r="C44" s="359"/>
    </row>
    <row r="45" spans="1:3" ht="15.75">
      <c r="A45" s="367"/>
      <c r="B45" s="363"/>
      <c r="C45" s="364"/>
    </row>
    <row r="46" spans="1:3" ht="15.75">
      <c r="A46" s="367"/>
      <c r="B46" s="363"/>
      <c r="C46" s="359"/>
    </row>
    <row r="47" spans="1:3" ht="15.75">
      <c r="A47" s="367"/>
      <c r="B47" s="374"/>
      <c r="C47" s="359"/>
    </row>
    <row r="48" spans="1:3" ht="15.75">
      <c r="A48" s="375"/>
      <c r="B48" s="375"/>
      <c r="C48" s="366"/>
    </row>
  </sheetData>
  <sheetProtection/>
  <mergeCells count="6">
    <mergeCell ref="A25:A26"/>
    <mergeCell ref="B25:B26"/>
    <mergeCell ref="C25:C26"/>
    <mergeCell ref="A6:C6"/>
    <mergeCell ref="A8:C8"/>
    <mergeCell ref="A7:C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84.625" style="0" customWidth="1"/>
    <col min="2" max="2" width="13.625" style="0" customWidth="1"/>
  </cols>
  <sheetData>
    <row r="1" spans="1:2" ht="12.75" customHeight="1">
      <c r="A1" s="632" t="s">
        <v>500</v>
      </c>
      <c r="B1" s="632"/>
    </row>
    <row r="2" spans="1:2" ht="12.75" customHeight="1">
      <c r="A2" s="632" t="s">
        <v>467</v>
      </c>
      <c r="B2" s="632"/>
    </row>
    <row r="3" spans="1:2" ht="12.75" customHeight="1">
      <c r="A3" s="632" t="s">
        <v>246</v>
      </c>
      <c r="B3" s="632"/>
    </row>
    <row r="4" spans="1:2" ht="12.75">
      <c r="A4" s="623" t="s">
        <v>545</v>
      </c>
      <c r="B4" s="623"/>
    </row>
    <row r="5" spans="1:2" ht="8.25" customHeight="1">
      <c r="A5" s="8"/>
      <c r="B5" s="8"/>
    </row>
    <row r="6" spans="1:2" ht="47.25" customHeight="1">
      <c r="A6" s="630" t="s">
        <v>321</v>
      </c>
      <c r="B6" s="631"/>
    </row>
    <row r="7" spans="1:2" ht="12.75">
      <c r="A7" s="8"/>
      <c r="B7" s="8"/>
    </row>
    <row r="8" spans="1:2" ht="25.5">
      <c r="A8" s="237" t="s">
        <v>441</v>
      </c>
      <c r="B8" s="237" t="s">
        <v>247</v>
      </c>
    </row>
    <row r="9" spans="1:2" ht="9.75" customHeight="1">
      <c r="A9" s="200">
        <v>1</v>
      </c>
      <c r="B9" s="200">
        <v>2</v>
      </c>
    </row>
    <row r="10" spans="1:2" ht="18.75">
      <c r="A10" s="238" t="s">
        <v>248</v>
      </c>
      <c r="B10" s="200"/>
    </row>
    <row r="11" spans="1:2" ht="31.5">
      <c r="A11" s="239" t="s">
        <v>51</v>
      </c>
      <c r="B11" s="240">
        <v>100</v>
      </c>
    </row>
    <row r="12" spans="1:2" ht="31.5">
      <c r="A12" s="241" t="s">
        <v>593</v>
      </c>
      <c r="B12" s="242">
        <v>100</v>
      </c>
    </row>
    <row r="13" spans="1:2" ht="15">
      <c r="A13" s="243" t="s">
        <v>52</v>
      </c>
      <c r="B13" s="246">
        <v>100</v>
      </c>
    </row>
    <row r="14" spans="1:2" ht="30">
      <c r="A14" s="244" t="s">
        <v>393</v>
      </c>
      <c r="B14" s="246">
        <v>100</v>
      </c>
    </row>
    <row r="15" spans="1:2" ht="31.5">
      <c r="A15" s="241" t="s">
        <v>127</v>
      </c>
      <c r="B15" s="242">
        <v>100</v>
      </c>
    </row>
    <row r="16" spans="1:2" ht="18" customHeight="1">
      <c r="A16" s="245" t="s">
        <v>200</v>
      </c>
      <c r="B16" s="246">
        <v>100</v>
      </c>
    </row>
    <row r="17" spans="1:2" ht="45">
      <c r="A17" s="247" t="s">
        <v>129</v>
      </c>
      <c r="B17" s="246">
        <v>100</v>
      </c>
    </row>
    <row r="18" spans="1:2" ht="32.25" customHeight="1">
      <c r="A18" s="247" t="s">
        <v>805</v>
      </c>
      <c r="B18" s="246">
        <v>100</v>
      </c>
    </row>
    <row r="19" spans="1:2" ht="30">
      <c r="A19" s="248" t="s">
        <v>768</v>
      </c>
      <c r="B19" s="246">
        <v>100</v>
      </c>
    </row>
    <row r="20" spans="1:2" ht="46.5" customHeight="1">
      <c r="A20" s="248" t="s">
        <v>651</v>
      </c>
      <c r="B20" s="246">
        <v>100</v>
      </c>
    </row>
    <row r="21" spans="1:2" ht="30">
      <c r="A21" s="248" t="s">
        <v>63</v>
      </c>
      <c r="B21" s="246">
        <v>100</v>
      </c>
    </row>
    <row r="22" spans="1:2" ht="30">
      <c r="A22" s="248" t="s">
        <v>778</v>
      </c>
      <c r="B22" s="246">
        <v>100</v>
      </c>
    </row>
    <row r="23" spans="1:2" ht="45">
      <c r="A23" s="243" t="s">
        <v>488</v>
      </c>
      <c r="B23" s="246">
        <v>100</v>
      </c>
    </row>
    <row r="24" spans="1:2" ht="31.5" customHeight="1">
      <c r="A24" s="248" t="s">
        <v>383</v>
      </c>
      <c r="B24" s="246">
        <v>100</v>
      </c>
    </row>
    <row r="25" spans="1:2" ht="30">
      <c r="A25" s="351" t="s">
        <v>723</v>
      </c>
      <c r="B25" s="246">
        <v>100</v>
      </c>
    </row>
    <row r="26" spans="1:2" ht="45">
      <c r="A26" s="351" t="s">
        <v>641</v>
      </c>
      <c r="B26" s="378">
        <v>100</v>
      </c>
    </row>
    <row r="27" spans="1:2" ht="62.25" customHeight="1">
      <c r="A27" s="243" t="s">
        <v>366</v>
      </c>
      <c r="B27" s="246">
        <v>100</v>
      </c>
    </row>
    <row r="28" spans="1:2" ht="15.75">
      <c r="A28" s="250" t="s">
        <v>394</v>
      </c>
      <c r="B28" s="242">
        <v>100</v>
      </c>
    </row>
    <row r="29" spans="1:2" ht="15">
      <c r="A29" s="247" t="s">
        <v>199</v>
      </c>
      <c r="B29" s="246">
        <v>100</v>
      </c>
    </row>
    <row r="30" spans="1:2" ht="15.75">
      <c r="A30" s="251" t="s">
        <v>657</v>
      </c>
      <c r="B30" s="240">
        <v>100</v>
      </c>
    </row>
    <row r="31" spans="1:2" ht="15">
      <c r="A31" s="243" t="s">
        <v>56</v>
      </c>
      <c r="B31" s="330">
        <v>100</v>
      </c>
    </row>
  </sheetData>
  <sheetProtection/>
  <mergeCells count="5">
    <mergeCell ref="A6:B6"/>
    <mergeCell ref="A1:B1"/>
    <mergeCell ref="A2:B2"/>
    <mergeCell ref="A3:B3"/>
    <mergeCell ref="A4:B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7.625" style="0" customWidth="1"/>
    <col min="2" max="2" width="71.625" style="0" customWidth="1"/>
    <col min="3" max="3" width="13.375" style="0" customWidth="1"/>
  </cols>
  <sheetData>
    <row r="1" spans="2:3" ht="12.75">
      <c r="B1" s="625" t="s">
        <v>804</v>
      </c>
      <c r="C1" s="625"/>
    </row>
    <row r="2" spans="2:3" ht="12.75">
      <c r="B2" s="625" t="s">
        <v>467</v>
      </c>
      <c r="C2" s="625"/>
    </row>
    <row r="3" spans="2:3" ht="12.75">
      <c r="B3" s="625" t="s">
        <v>246</v>
      </c>
      <c r="C3" s="625"/>
    </row>
    <row r="4" spans="2:3" ht="12.75">
      <c r="B4" s="626" t="s">
        <v>82</v>
      </c>
      <c r="C4" s="626"/>
    </row>
    <row r="5" spans="2:3" ht="12.75">
      <c r="B5" s="640"/>
      <c r="C5" s="640"/>
    </row>
    <row r="6" spans="1:3" ht="12.75">
      <c r="A6" s="18"/>
      <c r="B6" s="19"/>
      <c r="C6" s="19"/>
    </row>
    <row r="7" spans="1:3" ht="21" customHeight="1">
      <c r="A7" s="624" t="s">
        <v>365</v>
      </c>
      <c r="B7" s="624"/>
      <c r="C7" s="624"/>
    </row>
    <row r="8" spans="1:3" ht="23.25" customHeight="1">
      <c r="A8" s="624" t="s">
        <v>160</v>
      </c>
      <c r="B8" s="624"/>
      <c r="C8" s="624"/>
    </row>
    <row r="9" spans="1:3" ht="20.25" customHeight="1">
      <c r="A9" s="624" t="s">
        <v>611</v>
      </c>
      <c r="B9" s="624"/>
      <c r="C9" s="624"/>
    </row>
    <row r="10" spans="1:3" ht="14.25" customHeight="1">
      <c r="A10" s="271"/>
      <c r="B10" s="271"/>
      <c r="C10" s="271"/>
    </row>
    <row r="11" spans="1:3" ht="12.75" customHeight="1">
      <c r="A11" s="20"/>
      <c r="B11" s="21"/>
      <c r="C11" s="288" t="s">
        <v>120</v>
      </c>
    </row>
    <row r="12" spans="1:3" ht="43.5" customHeight="1">
      <c r="A12" s="273" t="s">
        <v>631</v>
      </c>
      <c r="B12" s="272" t="s">
        <v>161</v>
      </c>
      <c r="C12" s="272" t="s">
        <v>677</v>
      </c>
    </row>
    <row r="13" spans="1:3" ht="12" customHeight="1">
      <c r="A13" s="274">
        <v>1</v>
      </c>
      <c r="B13" s="82">
        <v>2</v>
      </c>
      <c r="C13" s="82">
        <v>3</v>
      </c>
    </row>
    <row r="14" spans="1:3" ht="30" customHeight="1">
      <c r="A14" s="275" t="s">
        <v>359</v>
      </c>
      <c r="B14" s="276" t="s">
        <v>117</v>
      </c>
      <c r="C14" s="277">
        <f>C15+C18</f>
        <v>2312</v>
      </c>
    </row>
    <row r="15" spans="1:3" ht="32.25" customHeight="1">
      <c r="A15" s="283" t="s">
        <v>360</v>
      </c>
      <c r="B15" s="284" t="s">
        <v>593</v>
      </c>
      <c r="C15" s="285">
        <f>C16</f>
        <v>2134</v>
      </c>
    </row>
    <row r="16" spans="1:3" ht="17.25" customHeight="1">
      <c r="A16" s="278" t="s">
        <v>361</v>
      </c>
      <c r="B16" s="279" t="s">
        <v>125</v>
      </c>
      <c r="C16" s="280">
        <f>C17</f>
        <v>2134</v>
      </c>
    </row>
    <row r="17" spans="1:3" ht="27.75" customHeight="1">
      <c r="A17" s="221" t="s">
        <v>362</v>
      </c>
      <c r="B17" s="281" t="s">
        <v>173</v>
      </c>
      <c r="C17" s="282">
        <v>2134</v>
      </c>
    </row>
    <row r="18" spans="1:3" ht="33" customHeight="1">
      <c r="A18" s="286" t="s">
        <v>363</v>
      </c>
      <c r="B18" s="284" t="s">
        <v>127</v>
      </c>
      <c r="C18" s="285">
        <f>C19</f>
        <v>178</v>
      </c>
    </row>
    <row r="19" spans="1:3" ht="16.5" customHeight="1">
      <c r="A19" s="222" t="s">
        <v>90</v>
      </c>
      <c r="B19" s="287" t="s">
        <v>91</v>
      </c>
      <c r="C19" s="280">
        <f>C20</f>
        <v>178</v>
      </c>
    </row>
    <row r="20" spans="1:3" ht="55.5" customHeight="1">
      <c r="A20" s="221" t="s">
        <v>342</v>
      </c>
      <c r="B20" s="281" t="s">
        <v>477</v>
      </c>
      <c r="C20" s="282">
        <v>178</v>
      </c>
    </row>
    <row r="21" spans="1:3" ht="14.25" customHeight="1">
      <c r="A21" s="640"/>
      <c r="B21" s="640"/>
      <c r="C21" s="640"/>
    </row>
    <row r="22" ht="17.25" customHeight="1"/>
    <row r="23" ht="18.75" customHeight="1"/>
  </sheetData>
  <sheetProtection/>
  <mergeCells count="9">
    <mergeCell ref="A7:C7"/>
    <mergeCell ref="A8:C8"/>
    <mergeCell ref="A21:C21"/>
    <mergeCell ref="B1:C1"/>
    <mergeCell ref="B2:C2"/>
    <mergeCell ref="B3:C3"/>
    <mergeCell ref="B4:C4"/>
    <mergeCell ref="B5:C5"/>
    <mergeCell ref="A9:C9"/>
  </mergeCells>
  <printOptions/>
  <pageMargins left="0.7086614173228347" right="0.31496062992125984" top="0.35433070866141736" bottom="0.31496062992125984" header="0.1968503937007874" footer="0.196850393700787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29.00390625" style="0" customWidth="1"/>
    <col min="2" max="2" width="71.25390625" style="0" customWidth="1"/>
    <col min="3" max="3" width="16.75390625" style="0" customWidth="1"/>
    <col min="4" max="5" width="0.12890625" style="0" hidden="1" customWidth="1"/>
    <col min="6" max="6" width="14.375" style="0" customWidth="1"/>
  </cols>
  <sheetData>
    <row r="1" spans="1:5" ht="12.75">
      <c r="A1" s="434"/>
      <c r="B1" s="434"/>
      <c r="C1" s="253" t="s">
        <v>281</v>
      </c>
      <c r="D1" s="434"/>
      <c r="E1" s="434"/>
    </row>
    <row r="2" spans="1:5" ht="12.75">
      <c r="A2" s="434"/>
      <c r="B2" s="434"/>
      <c r="C2" s="253" t="s">
        <v>355</v>
      </c>
      <c r="D2" s="434"/>
      <c r="E2" s="434"/>
    </row>
    <row r="3" spans="1:5" ht="12.75">
      <c r="A3" s="434"/>
      <c r="B3" s="434"/>
      <c r="C3" s="253" t="s">
        <v>122</v>
      </c>
      <c r="D3" s="434"/>
      <c r="E3" s="434"/>
    </row>
    <row r="4" spans="1:5" ht="12.75">
      <c r="A4" s="434"/>
      <c r="B4" s="434"/>
      <c r="C4" s="253" t="s">
        <v>285</v>
      </c>
      <c r="D4" s="434"/>
      <c r="E4" s="434"/>
    </row>
    <row r="5" spans="1:2" ht="6.75" customHeight="1">
      <c r="A5" s="18"/>
      <c r="B5" s="19"/>
    </row>
    <row r="6" spans="1:5" ht="23.25" customHeight="1">
      <c r="A6" s="624" t="s">
        <v>368</v>
      </c>
      <c r="B6" s="624"/>
      <c r="C6" s="627"/>
      <c r="D6" s="627"/>
      <c r="E6" s="627"/>
    </row>
    <row r="7" spans="1:5" ht="13.5" customHeight="1">
      <c r="A7" s="20"/>
      <c r="B7" s="21"/>
      <c r="C7" s="288" t="s">
        <v>367</v>
      </c>
      <c r="E7" s="288" t="s">
        <v>120</v>
      </c>
    </row>
    <row r="8" spans="1:6" ht="32.25" customHeight="1">
      <c r="A8" s="467" t="s">
        <v>631</v>
      </c>
      <c r="B8" s="468" t="s">
        <v>161</v>
      </c>
      <c r="C8" s="468" t="s">
        <v>686</v>
      </c>
      <c r="D8" s="272"/>
      <c r="E8" s="272"/>
      <c r="F8" s="595"/>
    </row>
    <row r="9" spans="1:5" ht="10.5" customHeight="1">
      <c r="A9" s="490">
        <v>1</v>
      </c>
      <c r="B9" s="489">
        <v>2</v>
      </c>
      <c r="C9" s="234">
        <v>3</v>
      </c>
      <c r="D9" s="382"/>
      <c r="E9" s="382"/>
    </row>
    <row r="10" spans="1:6" ht="31.5" customHeight="1">
      <c r="A10" s="461" t="s">
        <v>106</v>
      </c>
      <c r="B10" s="462" t="s">
        <v>105</v>
      </c>
      <c r="C10" s="433" t="e">
        <f>C11+C14+C27</f>
        <v>#REF!</v>
      </c>
      <c r="D10" s="277"/>
      <c r="E10" s="277"/>
      <c r="F10" s="596">
        <f>F15+F16+F17+F18</f>
        <v>4735.412990000001</v>
      </c>
    </row>
    <row r="11" spans="1:6" ht="32.25" customHeight="1">
      <c r="A11" s="463" t="s">
        <v>107</v>
      </c>
      <c r="B11" s="464" t="s">
        <v>593</v>
      </c>
      <c r="C11" s="193" t="e">
        <f>C12</f>
        <v>#REF!</v>
      </c>
      <c r="D11" s="285"/>
      <c r="E11" s="285"/>
      <c r="F11" s="527"/>
    </row>
    <row r="12" spans="1:6" ht="15.75" customHeight="1">
      <c r="A12" s="499" t="s">
        <v>108</v>
      </c>
      <c r="B12" s="500" t="s">
        <v>125</v>
      </c>
      <c r="C12" s="501" t="e">
        <f>C13</f>
        <v>#REF!</v>
      </c>
      <c r="D12" s="280"/>
      <c r="E12" s="280"/>
      <c r="F12" s="527"/>
    </row>
    <row r="13" spans="1:6" ht="30.75" customHeight="1">
      <c r="A13" s="261" t="s">
        <v>548</v>
      </c>
      <c r="B13" s="465" t="s">
        <v>52</v>
      </c>
      <c r="C13" s="391" t="e">
        <f>#REF!</f>
        <v>#REF!</v>
      </c>
      <c r="D13" s="282"/>
      <c r="E13" s="282"/>
      <c r="F13" s="527"/>
    </row>
    <row r="14" spans="1:6" ht="31.5" customHeight="1">
      <c r="A14" s="466" t="s">
        <v>109</v>
      </c>
      <c r="B14" s="464" t="s">
        <v>127</v>
      </c>
      <c r="C14" s="193" t="e">
        <f>C15+C16+C17+C18+C19</f>
        <v>#REF!</v>
      </c>
      <c r="D14" s="193">
        <f>D19</f>
        <v>0</v>
      </c>
      <c r="E14" s="282"/>
      <c r="F14" s="597">
        <f>F15+F16+F17+F18</f>
        <v>4735.412990000001</v>
      </c>
    </row>
    <row r="15" spans="1:6" ht="33.75" customHeight="1">
      <c r="A15" s="592" t="s">
        <v>286</v>
      </c>
      <c r="B15" s="575" t="s">
        <v>287</v>
      </c>
      <c r="C15" s="607">
        <v>1198.8</v>
      </c>
      <c r="D15" s="193"/>
      <c r="E15" s="282"/>
      <c r="F15" s="527" t="s">
        <v>284</v>
      </c>
    </row>
    <row r="16" spans="1:6" ht="49.5" customHeight="1">
      <c r="A16" s="592" t="s">
        <v>286</v>
      </c>
      <c r="B16" s="575" t="s">
        <v>288</v>
      </c>
      <c r="C16" s="607">
        <v>1455.4</v>
      </c>
      <c r="D16" s="193"/>
      <c r="E16" s="282"/>
      <c r="F16" s="527" t="s">
        <v>283</v>
      </c>
    </row>
    <row r="17" spans="1:6" ht="80.25" customHeight="1">
      <c r="A17" s="593" t="s">
        <v>289</v>
      </c>
      <c r="B17" s="594" t="s">
        <v>584</v>
      </c>
      <c r="C17" s="391" t="e">
        <f>#REF!</f>
        <v>#REF!</v>
      </c>
      <c r="D17" s="84">
        <v>1683.96776</v>
      </c>
      <c r="E17" s="282"/>
      <c r="F17" s="527" t="s">
        <v>290</v>
      </c>
    </row>
    <row r="18" spans="1:6" ht="63.75" customHeight="1">
      <c r="A18" s="593" t="s">
        <v>291</v>
      </c>
      <c r="B18" s="594" t="s">
        <v>583</v>
      </c>
      <c r="C18" s="391" t="e">
        <f>#REF!</f>
        <v>#REF!</v>
      </c>
      <c r="D18" s="193"/>
      <c r="E18" s="282"/>
      <c r="F18" s="527" t="s">
        <v>292</v>
      </c>
    </row>
    <row r="19" spans="1:6" ht="16.5" customHeight="1">
      <c r="A19" s="502" t="s">
        <v>597</v>
      </c>
      <c r="B19" s="503" t="s">
        <v>91</v>
      </c>
      <c r="C19" s="501" t="e">
        <f>C20</f>
        <v>#REF!</v>
      </c>
      <c r="D19" s="280"/>
      <c r="E19" s="280"/>
      <c r="F19" s="527"/>
    </row>
    <row r="20" spans="1:6" ht="16.5" customHeight="1">
      <c r="A20" s="502" t="s">
        <v>385</v>
      </c>
      <c r="B20" s="503" t="s">
        <v>68</v>
      </c>
      <c r="C20" s="501" t="e">
        <f>C21+C22+C23+C24+C25+C26</f>
        <v>#REF!</v>
      </c>
      <c r="D20" s="536"/>
      <c r="E20" s="536"/>
      <c r="F20" s="527"/>
    </row>
    <row r="21" spans="1:6" ht="32.25" customHeight="1">
      <c r="A21" s="261" t="s">
        <v>323</v>
      </c>
      <c r="B21" s="465" t="s">
        <v>737</v>
      </c>
      <c r="C21" s="391" t="e">
        <f>#REF!</f>
        <v>#REF!</v>
      </c>
      <c r="D21" s="536"/>
      <c r="E21" s="536"/>
      <c r="F21" s="527"/>
    </row>
    <row r="22" spans="1:6" ht="63" customHeight="1">
      <c r="A22" s="261" t="s">
        <v>37</v>
      </c>
      <c r="B22" s="465" t="s">
        <v>598</v>
      </c>
      <c r="C22" s="391" t="e">
        <f>#REF!</f>
        <v>#REF!</v>
      </c>
      <c r="D22" s="536"/>
      <c r="E22" s="536"/>
      <c r="F22" s="527"/>
    </row>
    <row r="23" spans="1:6" ht="79.5" customHeight="1">
      <c r="A23" s="261" t="s">
        <v>38</v>
      </c>
      <c r="B23" s="465" t="s">
        <v>613</v>
      </c>
      <c r="C23" s="391" t="e">
        <f>#REF!</f>
        <v>#REF!</v>
      </c>
      <c r="D23" s="529"/>
      <c r="E23" s="529"/>
      <c r="F23" s="527"/>
    </row>
    <row r="24" spans="1:6" ht="79.5" customHeight="1">
      <c r="A24" s="261" t="s">
        <v>319</v>
      </c>
      <c r="B24" s="572" t="s">
        <v>318</v>
      </c>
      <c r="C24" s="391" t="e">
        <f>#REF!</f>
        <v>#REF!</v>
      </c>
      <c r="D24" s="529"/>
      <c r="E24" s="529"/>
      <c r="F24" s="527"/>
    </row>
    <row r="25" spans="1:6" ht="79.5" customHeight="1">
      <c r="A25" s="261" t="s">
        <v>720</v>
      </c>
      <c r="B25" s="465" t="s">
        <v>777</v>
      </c>
      <c r="C25" s="391" t="e">
        <f>#REF!</f>
        <v>#REF!</v>
      </c>
      <c r="D25" s="529"/>
      <c r="E25" s="529"/>
      <c r="F25" s="527"/>
    </row>
    <row r="26" spans="1:6" ht="36" customHeight="1">
      <c r="A26" s="261" t="s">
        <v>280</v>
      </c>
      <c r="B26" s="465" t="s">
        <v>485</v>
      </c>
      <c r="C26" s="391" t="e">
        <f>#REF!</f>
        <v>#REF!</v>
      </c>
      <c r="F26" s="527"/>
    </row>
    <row r="27" spans="1:3" ht="15.75">
      <c r="A27" s="466" t="s">
        <v>302</v>
      </c>
      <c r="B27" s="464" t="s">
        <v>394</v>
      </c>
      <c r="C27" s="193" t="e">
        <f>C28</f>
        <v>#REF!</v>
      </c>
    </row>
    <row r="28" spans="1:3" ht="15.75">
      <c r="A28" s="499" t="s">
        <v>303</v>
      </c>
      <c r="B28" s="500" t="s">
        <v>384</v>
      </c>
      <c r="C28" s="501" t="e">
        <f>C29</f>
        <v>#REF!</v>
      </c>
    </row>
    <row r="29" spans="1:6" ht="31.5">
      <c r="A29" s="261" t="s">
        <v>464</v>
      </c>
      <c r="B29" s="465" t="s">
        <v>301</v>
      </c>
      <c r="C29" s="391" t="e">
        <f>#REF!</f>
        <v>#REF!</v>
      </c>
      <c r="F29" s="528"/>
    </row>
  </sheetData>
  <sheetProtection/>
  <mergeCells count="1">
    <mergeCell ref="A6:E6"/>
  </mergeCells>
  <printOptions/>
  <pageMargins left="0.4724409448818898" right="0.1968503937007874" top="0.1968503937007874" bottom="0.3937007874015748" header="0.1968503937007874" footer="0.511811023622047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6"/>
  <sheetViews>
    <sheetView view="pageBreakPreview" zoomScaleSheetLayoutView="100" zoomScalePageLayoutView="0" workbookViewId="0" topLeftCell="A248">
      <selection activeCell="G155" sqref="G155"/>
    </sheetView>
  </sheetViews>
  <sheetFormatPr defaultColWidth="9.00390625" defaultRowHeight="12.75"/>
  <cols>
    <col min="1" max="1" width="8.00390625" style="233" customWidth="1"/>
    <col min="2" max="2" width="64.875" style="0" customWidth="1"/>
    <col min="3" max="4" width="5.625" style="0" customWidth="1"/>
    <col min="5" max="5" width="8.375" style="0" customWidth="1"/>
    <col min="6" max="6" width="5.25390625" style="0" customWidth="1"/>
    <col min="7" max="7" width="14.375" style="544" customWidth="1"/>
    <col min="8" max="8" width="11.625" style="0" customWidth="1"/>
    <col min="9" max="9" width="71.625" style="0" customWidth="1"/>
  </cols>
  <sheetData>
    <row r="1" spans="1:8" ht="12.75" customHeight="1">
      <c r="A1" s="448"/>
      <c r="B1" s="438"/>
      <c r="C1" s="438"/>
      <c r="D1" s="438"/>
      <c r="E1" s="438"/>
      <c r="F1" s="623" t="s">
        <v>449</v>
      </c>
      <c r="G1" s="623"/>
      <c r="H1" s="569"/>
    </row>
    <row r="2" spans="1:8" ht="12.75" customHeight="1">
      <c r="A2" s="448"/>
      <c r="B2" s="438"/>
      <c r="C2" s="438"/>
      <c r="D2" s="438"/>
      <c r="E2" s="438"/>
      <c r="F2" s="623" t="s">
        <v>355</v>
      </c>
      <c r="G2" s="623"/>
      <c r="H2" s="569"/>
    </row>
    <row r="3" spans="1:8" ht="12.75" customHeight="1">
      <c r="A3" s="448"/>
      <c r="B3" s="438"/>
      <c r="C3" s="438"/>
      <c r="D3" s="438"/>
      <c r="E3" s="438"/>
      <c r="F3" s="623" t="s">
        <v>122</v>
      </c>
      <c r="G3" s="623"/>
      <c r="H3" s="569"/>
    </row>
    <row r="4" spans="1:8" ht="12.75" customHeight="1">
      <c r="A4" s="448"/>
      <c r="B4" s="438"/>
      <c r="C4" s="438"/>
      <c r="D4" s="438"/>
      <c r="E4" s="438"/>
      <c r="F4" s="623" t="s">
        <v>602</v>
      </c>
      <c r="G4" s="623"/>
      <c r="H4" s="569"/>
    </row>
    <row r="5" spans="1:8" ht="4.5" customHeight="1">
      <c r="A5" s="647"/>
      <c r="B5" s="618"/>
      <c r="C5" s="618"/>
      <c r="D5" s="618"/>
      <c r="E5" s="618"/>
      <c r="F5" s="618"/>
      <c r="G5" s="618"/>
      <c r="H5" s="569"/>
    </row>
    <row r="6" spans="1:8" ht="19.5" customHeight="1">
      <c r="A6" s="619" t="s">
        <v>24</v>
      </c>
      <c r="B6" s="617"/>
      <c r="C6" s="617"/>
      <c r="D6" s="617"/>
      <c r="E6" s="617"/>
      <c r="F6" s="617"/>
      <c r="G6" s="617"/>
      <c r="H6" s="569"/>
    </row>
    <row r="7" spans="1:8" ht="18.75" customHeight="1">
      <c r="A7" s="616" t="s">
        <v>380</v>
      </c>
      <c r="B7" s="617"/>
      <c r="C7" s="617"/>
      <c r="D7" s="617"/>
      <c r="E7" s="617"/>
      <c r="F7" s="617"/>
      <c r="G7" s="617"/>
      <c r="H7" s="569"/>
    </row>
    <row r="8" spans="1:8" ht="12" customHeight="1">
      <c r="A8" s="449"/>
      <c r="B8" s="447"/>
      <c r="C8" s="447"/>
      <c r="D8" s="447"/>
      <c r="E8" s="447"/>
      <c r="F8" s="628" t="s">
        <v>320</v>
      </c>
      <c r="G8" s="629"/>
      <c r="H8" s="570"/>
    </row>
    <row r="9" spans="1:9" ht="90.75" customHeight="1">
      <c r="A9" s="521" t="s">
        <v>423</v>
      </c>
      <c r="B9" s="520" t="s">
        <v>416</v>
      </c>
      <c r="C9" s="520" t="s">
        <v>55</v>
      </c>
      <c r="D9" s="520" t="s">
        <v>674</v>
      </c>
      <c r="E9" s="520" t="s">
        <v>675</v>
      </c>
      <c r="F9" s="520" t="s">
        <v>676</v>
      </c>
      <c r="G9" s="574" t="s">
        <v>686</v>
      </c>
      <c r="H9" s="577"/>
      <c r="I9" s="438"/>
    </row>
    <row r="10" spans="1:9" ht="12" customHeight="1">
      <c r="A10" s="491">
        <v>1</v>
      </c>
      <c r="B10" s="492">
        <v>2</v>
      </c>
      <c r="C10" s="493" t="s">
        <v>389</v>
      </c>
      <c r="D10" s="493" t="s">
        <v>141</v>
      </c>
      <c r="E10" s="493" t="s">
        <v>390</v>
      </c>
      <c r="F10" s="493" t="s">
        <v>324</v>
      </c>
      <c r="G10" s="568" t="s">
        <v>678</v>
      </c>
      <c r="H10" s="577"/>
      <c r="I10" s="438"/>
    </row>
    <row r="11" spans="1:9" ht="20.25" customHeight="1">
      <c r="A11" s="322">
        <v>803</v>
      </c>
      <c r="B11" s="323" t="s">
        <v>46</v>
      </c>
      <c r="C11" s="324"/>
      <c r="D11" s="324"/>
      <c r="E11" s="324"/>
      <c r="F11" s="324"/>
      <c r="G11" s="612" t="e">
        <f>G12+G58+G68+G108+G155+G160+G165+G179+G209+G217</f>
        <v>#REF!</v>
      </c>
      <c r="H11" s="613" t="e">
        <f>H12+H58+H68+H108+H155+H160+H165+H179+H209+H217</f>
        <v>#REF!</v>
      </c>
      <c r="I11" s="438"/>
    </row>
    <row r="12" spans="1:9" s="2" customFormat="1" ht="15.75" customHeight="1">
      <c r="A12" s="325"/>
      <c r="B12" s="319" t="s">
        <v>41</v>
      </c>
      <c r="C12" s="320" t="s">
        <v>424</v>
      </c>
      <c r="D12" s="320"/>
      <c r="E12" s="320"/>
      <c r="F12" s="320"/>
      <c r="G12" s="611" t="e">
        <f>G13+G17+G23+G31+G34</f>
        <v>#REF!</v>
      </c>
      <c r="H12" s="599">
        <f>H13+H17+H23+H31+H34</f>
        <v>2274.8</v>
      </c>
      <c r="I12" s="579"/>
    </row>
    <row r="13" spans="1:9" s="2" customFormat="1" ht="33" customHeight="1">
      <c r="A13" s="325"/>
      <c r="B13" s="504" t="s">
        <v>128</v>
      </c>
      <c r="C13" s="134" t="s">
        <v>424</v>
      </c>
      <c r="D13" s="235" t="s">
        <v>425</v>
      </c>
      <c r="E13" s="134"/>
      <c r="F13" s="134"/>
      <c r="G13" s="556" t="e">
        <f>G14</f>
        <v>#REF!</v>
      </c>
      <c r="H13" s="578">
        <v>166.3</v>
      </c>
      <c r="I13" s="579"/>
    </row>
    <row r="14" spans="1:9" s="2" customFormat="1" ht="14.25" customHeight="1">
      <c r="A14" s="325"/>
      <c r="B14" s="513" t="s">
        <v>496</v>
      </c>
      <c r="C14" s="92" t="s">
        <v>424</v>
      </c>
      <c r="D14" s="92" t="s">
        <v>425</v>
      </c>
      <c r="E14" s="312" t="s">
        <v>620</v>
      </c>
      <c r="F14" s="92"/>
      <c r="G14" s="555" t="e">
        <f>G16</f>
        <v>#REF!</v>
      </c>
      <c r="H14" s="578"/>
      <c r="I14" s="579"/>
    </row>
    <row r="15" spans="1:9" s="2" customFormat="1" ht="14.25" customHeight="1">
      <c r="A15" s="325"/>
      <c r="B15" s="9" t="s">
        <v>201</v>
      </c>
      <c r="C15" s="88" t="s">
        <v>424</v>
      </c>
      <c r="D15" s="88" t="s">
        <v>425</v>
      </c>
      <c r="E15" s="88" t="s">
        <v>620</v>
      </c>
      <c r="F15" s="300" t="s">
        <v>202</v>
      </c>
      <c r="G15" s="548" t="e">
        <f>G16</f>
        <v>#REF!</v>
      </c>
      <c r="H15" s="578"/>
      <c r="I15" s="579"/>
    </row>
    <row r="16" spans="1:9" s="2" customFormat="1" ht="15.75" customHeight="1">
      <c r="A16" s="325"/>
      <c r="B16" s="9" t="s">
        <v>404</v>
      </c>
      <c r="C16" s="88" t="s">
        <v>424</v>
      </c>
      <c r="D16" s="88" t="s">
        <v>425</v>
      </c>
      <c r="E16" s="88" t="s">
        <v>620</v>
      </c>
      <c r="F16" s="300" t="s">
        <v>694</v>
      </c>
      <c r="G16" s="548" t="e">
        <f>#REF!+#REF!</f>
        <v>#REF!</v>
      </c>
      <c r="H16" s="578"/>
      <c r="I16" s="579"/>
    </row>
    <row r="17" spans="1:9" s="2" customFormat="1" ht="46.5" customHeight="1">
      <c r="A17" s="325"/>
      <c r="B17" s="505" t="s">
        <v>605</v>
      </c>
      <c r="C17" s="134" t="s">
        <v>424</v>
      </c>
      <c r="D17" s="235" t="s">
        <v>426</v>
      </c>
      <c r="E17" s="134"/>
      <c r="F17" s="134"/>
      <c r="G17" s="549" t="e">
        <f>G18</f>
        <v>#REF!</v>
      </c>
      <c r="H17" s="578">
        <v>246.6</v>
      </c>
      <c r="I17" s="579"/>
    </row>
    <row r="18" spans="1:9" s="2" customFormat="1" ht="15" customHeight="1">
      <c r="A18" s="325"/>
      <c r="B18" s="96" t="s">
        <v>170</v>
      </c>
      <c r="C18" s="92" t="s">
        <v>424</v>
      </c>
      <c r="D18" s="92" t="s">
        <v>426</v>
      </c>
      <c r="E18" s="312" t="s">
        <v>456</v>
      </c>
      <c r="F18" s="92"/>
      <c r="G18" s="547" t="e">
        <f>G19+G21</f>
        <v>#REF!</v>
      </c>
      <c r="H18" s="576"/>
      <c r="I18" s="542"/>
    </row>
    <row r="19" spans="1:9" s="2" customFormat="1" ht="14.25" customHeight="1">
      <c r="A19" s="325"/>
      <c r="B19" s="9" t="s">
        <v>201</v>
      </c>
      <c r="C19" s="88" t="s">
        <v>424</v>
      </c>
      <c r="D19" s="88" t="s">
        <v>426</v>
      </c>
      <c r="E19" s="88" t="s">
        <v>456</v>
      </c>
      <c r="F19" s="300" t="s">
        <v>202</v>
      </c>
      <c r="G19" s="548" t="e">
        <f>G20</f>
        <v>#REF!</v>
      </c>
      <c r="H19" s="578"/>
      <c r="I19" s="565"/>
    </row>
    <row r="20" spans="1:9" s="2" customFormat="1" ht="13.5" customHeight="1">
      <c r="A20" s="325"/>
      <c r="B20" s="9" t="s">
        <v>404</v>
      </c>
      <c r="C20" s="88" t="s">
        <v>424</v>
      </c>
      <c r="D20" s="88" t="s">
        <v>426</v>
      </c>
      <c r="E20" s="88" t="s">
        <v>456</v>
      </c>
      <c r="F20" s="300" t="s">
        <v>694</v>
      </c>
      <c r="G20" s="548" t="e">
        <f>#REF!+#REF!</f>
        <v>#REF!</v>
      </c>
      <c r="H20" s="578"/>
      <c r="I20" s="565"/>
    </row>
    <row r="21" spans="1:9" s="2" customFormat="1" ht="14.25" customHeight="1">
      <c r="A21" s="325"/>
      <c r="B21" s="9" t="s">
        <v>313</v>
      </c>
      <c r="C21" s="88" t="s">
        <v>424</v>
      </c>
      <c r="D21" s="88" t="s">
        <v>426</v>
      </c>
      <c r="E21" s="88" t="s">
        <v>456</v>
      </c>
      <c r="F21" s="300" t="s">
        <v>572</v>
      </c>
      <c r="G21" s="548" t="e">
        <f>G22</f>
        <v>#REF!</v>
      </c>
      <c r="H21" s="578"/>
      <c r="I21" s="565"/>
    </row>
    <row r="22" spans="1:9" s="2" customFormat="1" ht="13.5" customHeight="1">
      <c r="A22" s="325"/>
      <c r="B22" s="9" t="s">
        <v>494</v>
      </c>
      <c r="C22" s="88" t="s">
        <v>424</v>
      </c>
      <c r="D22" s="88" t="s">
        <v>426</v>
      </c>
      <c r="E22" s="88" t="s">
        <v>456</v>
      </c>
      <c r="F22" s="300" t="s">
        <v>315</v>
      </c>
      <c r="G22" s="548" t="e">
        <f>#REF!+#REF!</f>
        <v>#REF!</v>
      </c>
      <c r="H22" s="578"/>
      <c r="I22" s="565"/>
    </row>
    <row r="23" spans="1:9" s="2" customFormat="1" ht="45.75" customHeight="1">
      <c r="A23" s="325"/>
      <c r="B23" s="506" t="s">
        <v>490</v>
      </c>
      <c r="C23" s="134" t="s">
        <v>424</v>
      </c>
      <c r="D23" s="235" t="s">
        <v>427</v>
      </c>
      <c r="E23" s="134"/>
      <c r="F23" s="134"/>
      <c r="G23" s="549" t="e">
        <f>G24</f>
        <v>#REF!</v>
      </c>
      <c r="H23" s="578">
        <v>1861.9</v>
      </c>
      <c r="I23" s="565"/>
    </row>
    <row r="24" spans="1:9" s="2" customFormat="1" ht="15.75" customHeight="1">
      <c r="A24" s="325"/>
      <c r="B24" s="96" t="s">
        <v>170</v>
      </c>
      <c r="C24" s="92" t="s">
        <v>424</v>
      </c>
      <c r="D24" s="92" t="s">
        <v>427</v>
      </c>
      <c r="E24" s="312" t="s">
        <v>456</v>
      </c>
      <c r="F24" s="92"/>
      <c r="G24" s="547" t="e">
        <f>G25+G28+G30</f>
        <v>#REF!</v>
      </c>
      <c r="H24" s="578"/>
      <c r="I24" s="565"/>
    </row>
    <row r="25" spans="1:9" s="2" customFormat="1" ht="14.25" customHeight="1">
      <c r="A25" s="325"/>
      <c r="B25" s="9" t="s">
        <v>201</v>
      </c>
      <c r="C25" s="88" t="s">
        <v>424</v>
      </c>
      <c r="D25" s="88" t="s">
        <v>427</v>
      </c>
      <c r="E25" s="88" t="s">
        <v>456</v>
      </c>
      <c r="F25" s="300" t="s">
        <v>202</v>
      </c>
      <c r="G25" s="550" t="e">
        <f>G26+G27</f>
        <v>#REF!</v>
      </c>
      <c r="H25" s="578"/>
      <c r="I25" s="565"/>
    </row>
    <row r="26" spans="1:9" s="2" customFormat="1" ht="14.25" customHeight="1">
      <c r="A26" s="325"/>
      <c r="B26" s="9" t="s">
        <v>404</v>
      </c>
      <c r="C26" s="88" t="s">
        <v>424</v>
      </c>
      <c r="D26" s="88" t="s">
        <v>427</v>
      </c>
      <c r="E26" s="88" t="s">
        <v>456</v>
      </c>
      <c r="F26" s="300" t="s">
        <v>694</v>
      </c>
      <c r="G26" s="550" t="e">
        <f>#REF!+#REF!</f>
        <v>#REF!</v>
      </c>
      <c r="H26" s="578"/>
      <c r="I26" s="565"/>
    </row>
    <row r="27" spans="1:9" s="2" customFormat="1" ht="12.75">
      <c r="A27" s="325"/>
      <c r="B27" s="9" t="s">
        <v>495</v>
      </c>
      <c r="C27" s="88" t="s">
        <v>424</v>
      </c>
      <c r="D27" s="88" t="s">
        <v>427</v>
      </c>
      <c r="E27" s="88" t="s">
        <v>456</v>
      </c>
      <c r="F27" s="300" t="s">
        <v>695</v>
      </c>
      <c r="G27" s="550" t="e">
        <f>#REF!</f>
        <v>#REF!</v>
      </c>
      <c r="H27" s="578"/>
      <c r="I27" s="565"/>
    </row>
    <row r="28" spans="1:9" s="2" customFormat="1" ht="14.25" customHeight="1">
      <c r="A28" s="325"/>
      <c r="B28" s="9" t="s">
        <v>313</v>
      </c>
      <c r="C28" s="88" t="s">
        <v>424</v>
      </c>
      <c r="D28" s="88" t="s">
        <v>427</v>
      </c>
      <c r="E28" s="88" t="s">
        <v>456</v>
      </c>
      <c r="F28" s="300" t="s">
        <v>572</v>
      </c>
      <c r="G28" s="550" t="e">
        <f>G29</f>
        <v>#REF!</v>
      </c>
      <c r="H28" s="578"/>
      <c r="I28" s="565"/>
    </row>
    <row r="29" spans="1:9" s="2" customFormat="1" ht="12.75" customHeight="1">
      <c r="A29" s="325"/>
      <c r="B29" s="9" t="s">
        <v>494</v>
      </c>
      <c r="C29" s="88" t="s">
        <v>424</v>
      </c>
      <c r="D29" s="88" t="s">
        <v>427</v>
      </c>
      <c r="E29" s="88" t="s">
        <v>456</v>
      </c>
      <c r="F29" s="300" t="s">
        <v>315</v>
      </c>
      <c r="G29" s="550" t="e">
        <f>#REF!</f>
        <v>#REF!</v>
      </c>
      <c r="H29" s="578"/>
      <c r="I29" s="565"/>
    </row>
    <row r="30" spans="1:9" s="2" customFormat="1" ht="12.75" customHeight="1">
      <c r="A30" s="325"/>
      <c r="B30" s="9" t="s">
        <v>96</v>
      </c>
      <c r="C30" s="88" t="s">
        <v>424</v>
      </c>
      <c r="D30" s="88" t="s">
        <v>427</v>
      </c>
      <c r="E30" s="88" t="s">
        <v>456</v>
      </c>
      <c r="F30" s="300" t="s">
        <v>709</v>
      </c>
      <c r="G30" s="550" t="e">
        <f>#REF!</f>
        <v>#REF!</v>
      </c>
      <c r="H30" s="578"/>
      <c r="I30" s="565"/>
    </row>
    <row r="31" spans="1:9" s="2" customFormat="1" ht="16.5" customHeight="1">
      <c r="A31" s="325"/>
      <c r="B31" s="505" t="s">
        <v>142</v>
      </c>
      <c r="C31" s="135" t="s">
        <v>424</v>
      </c>
      <c r="D31" s="304" t="s">
        <v>428</v>
      </c>
      <c r="E31" s="134"/>
      <c r="F31" s="135"/>
      <c r="G31" s="549" t="e">
        <f>G33</f>
        <v>#REF!</v>
      </c>
      <c r="H31" s="578"/>
      <c r="I31" s="565"/>
    </row>
    <row r="32" spans="1:9" s="2" customFormat="1" ht="14.25" customHeight="1">
      <c r="A32" s="325"/>
      <c r="B32" s="513" t="s">
        <v>73</v>
      </c>
      <c r="C32" s="90" t="s">
        <v>424</v>
      </c>
      <c r="D32" s="90" t="s">
        <v>428</v>
      </c>
      <c r="E32" s="45" t="s">
        <v>457</v>
      </c>
      <c r="F32" s="90"/>
      <c r="G32" s="547" t="e">
        <f>G33</f>
        <v>#REF!</v>
      </c>
      <c r="H32" s="578"/>
      <c r="I32" s="565"/>
    </row>
    <row r="33" spans="1:9" s="2" customFormat="1" ht="12" customHeight="1">
      <c r="A33" s="325"/>
      <c r="B33" s="9" t="s">
        <v>356</v>
      </c>
      <c r="C33" s="10" t="s">
        <v>424</v>
      </c>
      <c r="D33" s="10" t="s">
        <v>428</v>
      </c>
      <c r="E33" s="34" t="s">
        <v>457</v>
      </c>
      <c r="F33" s="306" t="s">
        <v>45</v>
      </c>
      <c r="G33" s="550" t="e">
        <f>#REF!+#REF!</f>
        <v>#REF!</v>
      </c>
      <c r="H33" s="578"/>
      <c r="I33" s="565"/>
    </row>
    <row r="34" spans="1:9" s="2" customFormat="1" ht="16.5" customHeight="1">
      <c r="A34" s="325"/>
      <c r="B34" s="505" t="s">
        <v>143</v>
      </c>
      <c r="C34" s="134" t="s">
        <v>424</v>
      </c>
      <c r="D34" s="235" t="s">
        <v>429</v>
      </c>
      <c r="E34" s="134"/>
      <c r="F34" s="134"/>
      <c r="G34" s="549" t="e">
        <f>G35+G42+G52+G55</f>
        <v>#REF!</v>
      </c>
      <c r="H34" s="578"/>
      <c r="I34" s="565"/>
    </row>
    <row r="35" spans="1:9" s="2" customFormat="1" ht="15" customHeight="1">
      <c r="A35" s="325"/>
      <c r="B35" s="510" t="s">
        <v>233</v>
      </c>
      <c r="C35" s="92" t="s">
        <v>424</v>
      </c>
      <c r="D35" s="92" t="s">
        <v>429</v>
      </c>
      <c r="E35" s="312" t="s">
        <v>231</v>
      </c>
      <c r="F35" s="92"/>
      <c r="G35" s="547" t="e">
        <f>G36+G38+G40</f>
        <v>#REF!</v>
      </c>
      <c r="H35" s="576"/>
      <c r="I35" s="566"/>
    </row>
    <row r="36" spans="1:9" s="2" customFormat="1" ht="12.75" customHeight="1">
      <c r="A36" s="325"/>
      <c r="B36" s="9" t="s">
        <v>313</v>
      </c>
      <c r="C36" s="88" t="s">
        <v>424</v>
      </c>
      <c r="D36" s="88" t="s">
        <v>429</v>
      </c>
      <c r="E36" s="88" t="s">
        <v>231</v>
      </c>
      <c r="F36" s="300" t="s">
        <v>572</v>
      </c>
      <c r="G36" s="550" t="e">
        <f>G37</f>
        <v>#REF!</v>
      </c>
      <c r="H36" s="578"/>
      <c r="I36" s="565"/>
    </row>
    <row r="37" spans="1:9" s="2" customFormat="1" ht="14.25" customHeight="1">
      <c r="A37" s="325"/>
      <c r="B37" s="9" t="s">
        <v>494</v>
      </c>
      <c r="C37" s="88" t="s">
        <v>424</v>
      </c>
      <c r="D37" s="88" t="s">
        <v>429</v>
      </c>
      <c r="E37" s="88" t="s">
        <v>231</v>
      </c>
      <c r="F37" s="300" t="s">
        <v>315</v>
      </c>
      <c r="G37" s="550" t="e">
        <f>#REF!</f>
        <v>#REF!</v>
      </c>
      <c r="H37" s="578"/>
      <c r="I37" s="565"/>
    </row>
    <row r="38" spans="1:9" s="2" customFormat="1" ht="13.5" customHeight="1">
      <c r="A38" s="325"/>
      <c r="B38" s="9" t="s">
        <v>370</v>
      </c>
      <c r="C38" s="88" t="s">
        <v>424</v>
      </c>
      <c r="D38" s="88" t="s">
        <v>429</v>
      </c>
      <c r="E38" s="88" t="s">
        <v>231</v>
      </c>
      <c r="F38" s="300" t="s">
        <v>371</v>
      </c>
      <c r="G38" s="550" t="e">
        <f>G39</f>
        <v>#REF!</v>
      </c>
      <c r="H38" s="578"/>
      <c r="I38" s="565"/>
    </row>
    <row r="39" spans="1:9" s="2" customFormat="1" ht="47.25" customHeight="1">
      <c r="A39" s="325"/>
      <c r="B39" s="546" t="s">
        <v>25</v>
      </c>
      <c r="C39" s="88" t="s">
        <v>424</v>
      </c>
      <c r="D39" s="88" t="s">
        <v>429</v>
      </c>
      <c r="E39" s="88" t="s">
        <v>231</v>
      </c>
      <c r="F39" s="300" t="s">
        <v>369</v>
      </c>
      <c r="G39" s="550" t="e">
        <f>#REF!</f>
        <v>#REF!</v>
      </c>
      <c r="H39" s="578"/>
      <c r="I39" s="565"/>
    </row>
    <row r="40" spans="1:9" s="2" customFormat="1" ht="16.5" customHeight="1">
      <c r="A40" s="325"/>
      <c r="B40" s="9" t="s">
        <v>710</v>
      </c>
      <c r="C40" s="88" t="s">
        <v>424</v>
      </c>
      <c r="D40" s="88" t="s">
        <v>429</v>
      </c>
      <c r="E40" s="88" t="s">
        <v>231</v>
      </c>
      <c r="F40" s="300" t="s">
        <v>332</v>
      </c>
      <c r="G40" s="550" t="e">
        <f>G41</f>
        <v>#REF!</v>
      </c>
      <c r="H40" s="578"/>
      <c r="I40" s="565"/>
    </row>
    <row r="41" spans="1:9" ht="14.25" customHeight="1">
      <c r="A41" s="326"/>
      <c r="B41" s="9" t="s">
        <v>96</v>
      </c>
      <c r="C41" s="88" t="s">
        <v>424</v>
      </c>
      <c r="D41" s="88" t="s">
        <v>429</v>
      </c>
      <c r="E41" s="88" t="s">
        <v>231</v>
      </c>
      <c r="F41" s="300" t="s">
        <v>709</v>
      </c>
      <c r="G41" s="550" t="e">
        <f>#REF!</f>
        <v>#REF!</v>
      </c>
      <c r="H41" s="571"/>
      <c r="I41" s="573"/>
    </row>
    <row r="42" spans="1:9" ht="15.75" customHeight="1">
      <c r="A42" s="326"/>
      <c r="B42" s="96" t="s">
        <v>603</v>
      </c>
      <c r="C42" s="92" t="s">
        <v>424</v>
      </c>
      <c r="D42" s="92" t="s">
        <v>429</v>
      </c>
      <c r="E42" s="312" t="s">
        <v>803</v>
      </c>
      <c r="F42" s="92"/>
      <c r="G42" s="547" t="e">
        <f>G43+G46+G49</f>
        <v>#REF!</v>
      </c>
      <c r="H42" s="578"/>
      <c r="I42" s="542"/>
    </row>
    <row r="43" spans="1:9" ht="14.25" customHeight="1">
      <c r="A43" s="326"/>
      <c r="B43" s="9" t="s">
        <v>808</v>
      </c>
      <c r="C43" s="88" t="s">
        <v>424</v>
      </c>
      <c r="D43" s="88" t="s">
        <v>429</v>
      </c>
      <c r="E43" s="88" t="s">
        <v>803</v>
      </c>
      <c r="F43" s="300" t="s">
        <v>629</v>
      </c>
      <c r="G43" s="539" t="e">
        <f>G44+G45</f>
        <v>#REF!</v>
      </c>
      <c r="H43" s="571"/>
      <c r="I43" s="573"/>
    </row>
    <row r="44" spans="1:9" ht="14.25" customHeight="1">
      <c r="A44" s="326"/>
      <c r="B44" s="9" t="s">
        <v>404</v>
      </c>
      <c r="C44" s="88" t="s">
        <v>424</v>
      </c>
      <c r="D44" s="88" t="s">
        <v>429</v>
      </c>
      <c r="E44" s="88" t="s">
        <v>803</v>
      </c>
      <c r="F44" s="300" t="s">
        <v>656</v>
      </c>
      <c r="G44" s="539" t="e">
        <f>#REF!+#REF!</f>
        <v>#REF!</v>
      </c>
      <c r="H44" s="571"/>
      <c r="I44" s="573"/>
    </row>
    <row r="45" spans="1:9" ht="14.25" customHeight="1">
      <c r="A45" s="326"/>
      <c r="B45" s="9" t="s">
        <v>495</v>
      </c>
      <c r="C45" s="88" t="s">
        <v>424</v>
      </c>
      <c r="D45" s="88" t="s">
        <v>429</v>
      </c>
      <c r="E45" s="88" t="s">
        <v>803</v>
      </c>
      <c r="F45" s="300" t="s">
        <v>628</v>
      </c>
      <c r="G45" s="539" t="e">
        <f>#REF!</f>
        <v>#REF!</v>
      </c>
      <c r="H45" s="571"/>
      <c r="I45" s="573"/>
    </row>
    <row r="46" spans="1:9" ht="14.25" customHeight="1">
      <c r="A46" s="326"/>
      <c r="B46" s="9" t="s">
        <v>313</v>
      </c>
      <c r="C46" s="88" t="s">
        <v>424</v>
      </c>
      <c r="D46" s="88" t="s">
        <v>429</v>
      </c>
      <c r="E46" s="88" t="s">
        <v>803</v>
      </c>
      <c r="F46" s="300" t="s">
        <v>572</v>
      </c>
      <c r="G46" s="539" t="e">
        <f>G47+G48</f>
        <v>#REF!</v>
      </c>
      <c r="H46" s="578"/>
      <c r="I46" s="573"/>
    </row>
    <row r="47" spans="1:9" ht="14.25" customHeight="1">
      <c r="A47" s="326"/>
      <c r="B47" s="9" t="s">
        <v>314</v>
      </c>
      <c r="C47" s="88" t="s">
        <v>424</v>
      </c>
      <c r="D47" s="88" t="s">
        <v>429</v>
      </c>
      <c r="E47" s="88" t="s">
        <v>803</v>
      </c>
      <c r="F47" s="300" t="s">
        <v>799</v>
      </c>
      <c r="G47" s="539" t="e">
        <f>#REF!+#REF!+#REF!+#REF!</f>
        <v>#REF!</v>
      </c>
      <c r="H47" s="578"/>
      <c r="I47" s="573"/>
    </row>
    <row r="48" spans="1:9" ht="14.25" customHeight="1">
      <c r="A48" s="326"/>
      <c r="B48" s="9" t="s">
        <v>494</v>
      </c>
      <c r="C48" s="88" t="s">
        <v>424</v>
      </c>
      <c r="D48" s="88" t="s">
        <v>429</v>
      </c>
      <c r="E48" s="88" t="s">
        <v>803</v>
      </c>
      <c r="F48" s="300" t="s">
        <v>315</v>
      </c>
      <c r="G48" s="550" t="e">
        <f>#REF!+#REF!+#REF!+#REF!</f>
        <v>#REF!</v>
      </c>
      <c r="H48" s="578"/>
      <c r="I48" s="573"/>
    </row>
    <row r="49" spans="1:9" ht="16.5" customHeight="1">
      <c r="A49" s="326"/>
      <c r="B49" s="9" t="s">
        <v>710</v>
      </c>
      <c r="C49" s="88" t="s">
        <v>424</v>
      </c>
      <c r="D49" s="88" t="s">
        <v>429</v>
      </c>
      <c r="E49" s="88" t="s">
        <v>803</v>
      </c>
      <c r="F49" s="300" t="s">
        <v>332</v>
      </c>
      <c r="G49" s="550" t="e">
        <f>G50+G51</f>
        <v>#REF!</v>
      </c>
      <c r="H49" s="571"/>
      <c r="I49" s="573"/>
    </row>
    <row r="50" spans="1:9" ht="14.25" customHeight="1">
      <c r="A50" s="326"/>
      <c r="B50" s="9" t="s">
        <v>44</v>
      </c>
      <c r="C50" s="88" t="s">
        <v>424</v>
      </c>
      <c r="D50" s="88" t="s">
        <v>429</v>
      </c>
      <c r="E50" s="88" t="s">
        <v>803</v>
      </c>
      <c r="F50" s="300" t="s">
        <v>43</v>
      </c>
      <c r="G50" s="550" t="e">
        <f>#REF!</f>
        <v>#REF!</v>
      </c>
      <c r="H50" s="571"/>
      <c r="I50" s="573"/>
    </row>
    <row r="51" spans="1:9" ht="13.5" customHeight="1">
      <c r="A51" s="326"/>
      <c r="B51" s="9" t="s">
        <v>96</v>
      </c>
      <c r="C51" s="88" t="s">
        <v>424</v>
      </c>
      <c r="D51" s="88" t="s">
        <v>429</v>
      </c>
      <c r="E51" s="88" t="s">
        <v>803</v>
      </c>
      <c r="F51" s="300" t="s">
        <v>709</v>
      </c>
      <c r="G51" s="550" t="e">
        <f>#REF!</f>
        <v>#REF!</v>
      </c>
      <c r="H51" s="571"/>
      <c r="I51" s="573"/>
    </row>
    <row r="52" spans="1:9" ht="26.25" customHeight="1">
      <c r="A52" s="326"/>
      <c r="B52" s="531" t="s">
        <v>735</v>
      </c>
      <c r="C52" s="92" t="s">
        <v>424</v>
      </c>
      <c r="D52" s="92" t="s">
        <v>429</v>
      </c>
      <c r="E52" s="312" t="s">
        <v>165</v>
      </c>
      <c r="F52" s="315"/>
      <c r="G52" s="563" t="e">
        <f>G53</f>
        <v>#REF!</v>
      </c>
      <c r="H52" s="571"/>
      <c r="I52" s="573"/>
    </row>
    <row r="53" spans="1:9" ht="13.5" customHeight="1">
      <c r="A53" s="326"/>
      <c r="B53" s="9" t="s">
        <v>313</v>
      </c>
      <c r="C53" s="88" t="s">
        <v>424</v>
      </c>
      <c r="D53" s="88" t="s">
        <v>429</v>
      </c>
      <c r="E53" s="88" t="s">
        <v>165</v>
      </c>
      <c r="F53" s="300" t="s">
        <v>572</v>
      </c>
      <c r="G53" s="539" t="e">
        <f>G54</f>
        <v>#REF!</v>
      </c>
      <c r="H53" s="571"/>
      <c r="I53" s="573"/>
    </row>
    <row r="54" spans="1:9" ht="13.5" customHeight="1">
      <c r="A54" s="326"/>
      <c r="B54" s="9" t="s">
        <v>494</v>
      </c>
      <c r="C54" s="88" t="s">
        <v>424</v>
      </c>
      <c r="D54" s="88" t="s">
        <v>429</v>
      </c>
      <c r="E54" s="88" t="s">
        <v>165</v>
      </c>
      <c r="F54" s="300" t="s">
        <v>315</v>
      </c>
      <c r="G54" s="539" t="e">
        <f>#REF!</f>
        <v>#REF!</v>
      </c>
      <c r="H54" s="571"/>
      <c r="I54" s="573"/>
    </row>
    <row r="55" spans="1:9" ht="24.75" customHeight="1">
      <c r="A55" s="326"/>
      <c r="B55" s="512" t="s">
        <v>333</v>
      </c>
      <c r="C55" s="92" t="s">
        <v>424</v>
      </c>
      <c r="D55" s="92" t="s">
        <v>429</v>
      </c>
      <c r="E55" s="312" t="s">
        <v>560</v>
      </c>
      <c r="F55" s="514"/>
      <c r="G55" s="547" t="e">
        <f>G56</f>
        <v>#REF!</v>
      </c>
      <c r="H55" s="576"/>
      <c r="I55" s="567"/>
    </row>
    <row r="56" spans="1:9" ht="15" customHeight="1">
      <c r="A56" s="326"/>
      <c r="B56" s="9" t="s">
        <v>313</v>
      </c>
      <c r="C56" s="88" t="s">
        <v>424</v>
      </c>
      <c r="D56" s="88" t="s">
        <v>429</v>
      </c>
      <c r="E56" s="511" t="s">
        <v>560</v>
      </c>
      <c r="F56" s="300" t="s">
        <v>572</v>
      </c>
      <c r="G56" s="550" t="e">
        <f>G57</f>
        <v>#REF!</v>
      </c>
      <c r="H56" s="571"/>
      <c r="I56" s="573"/>
    </row>
    <row r="57" spans="1:9" ht="15.75" customHeight="1">
      <c r="A57" s="326"/>
      <c r="B57" s="9" t="s">
        <v>494</v>
      </c>
      <c r="C57" s="88" t="s">
        <v>424</v>
      </c>
      <c r="D57" s="88" t="s">
        <v>429</v>
      </c>
      <c r="E57" s="511" t="s">
        <v>560</v>
      </c>
      <c r="F57" s="300" t="s">
        <v>315</v>
      </c>
      <c r="G57" s="550" t="e">
        <f>#REF!</f>
        <v>#REF!</v>
      </c>
      <c r="H57" s="571"/>
      <c r="I57" s="573"/>
    </row>
    <row r="58" spans="1:9" s="2" customFormat="1" ht="32.25" customHeight="1">
      <c r="A58" s="325"/>
      <c r="B58" s="319" t="s">
        <v>40</v>
      </c>
      <c r="C58" s="320" t="s">
        <v>426</v>
      </c>
      <c r="D58" s="320"/>
      <c r="E58" s="320"/>
      <c r="F58" s="320"/>
      <c r="G58" s="614" t="e">
        <f>G59</f>
        <v>#REF!</v>
      </c>
      <c r="H58" s="578"/>
      <c r="I58" s="565"/>
    </row>
    <row r="59" spans="1:9" s="2" customFormat="1" ht="34.5" customHeight="1">
      <c r="A59" s="325"/>
      <c r="B59" s="508" t="s">
        <v>124</v>
      </c>
      <c r="C59" s="134" t="s">
        <v>426</v>
      </c>
      <c r="D59" s="235" t="s">
        <v>430</v>
      </c>
      <c r="E59" s="134"/>
      <c r="F59" s="134"/>
      <c r="G59" s="549" t="e">
        <f>G60+G65</f>
        <v>#REF!</v>
      </c>
      <c r="H59" s="578"/>
      <c r="I59" s="565"/>
    </row>
    <row r="60" spans="1:9" s="2" customFormat="1" ht="27.75" customHeight="1">
      <c r="A60" s="325"/>
      <c r="B60" s="507" t="s">
        <v>459</v>
      </c>
      <c r="C60" s="87" t="s">
        <v>426</v>
      </c>
      <c r="D60" s="87" t="s">
        <v>430</v>
      </c>
      <c r="E60" s="298" t="s">
        <v>458</v>
      </c>
      <c r="F60" s="87"/>
      <c r="G60" s="552" t="e">
        <f>G61+G63</f>
        <v>#REF!</v>
      </c>
      <c r="H60" s="576"/>
      <c r="I60" s="566"/>
    </row>
    <row r="61" spans="1:9" s="2" customFormat="1" ht="11.25" customHeight="1">
      <c r="A61" s="325"/>
      <c r="B61" s="9" t="s">
        <v>808</v>
      </c>
      <c r="C61" s="88" t="s">
        <v>426</v>
      </c>
      <c r="D61" s="88" t="s">
        <v>430</v>
      </c>
      <c r="E61" s="88" t="s">
        <v>458</v>
      </c>
      <c r="F61" s="300" t="s">
        <v>629</v>
      </c>
      <c r="G61" s="550" t="e">
        <f>G62</f>
        <v>#REF!</v>
      </c>
      <c r="H61" s="578"/>
      <c r="I61" s="565"/>
    </row>
    <row r="62" spans="1:9" s="2" customFormat="1" ht="12" customHeight="1">
      <c r="A62" s="325"/>
      <c r="B62" s="9" t="s">
        <v>404</v>
      </c>
      <c r="C62" s="88" t="s">
        <v>426</v>
      </c>
      <c r="D62" s="88" t="s">
        <v>430</v>
      </c>
      <c r="E62" s="88" t="s">
        <v>458</v>
      </c>
      <c r="F62" s="300" t="s">
        <v>656</v>
      </c>
      <c r="G62" s="550" t="e">
        <f>#REF!+#REF!</f>
        <v>#REF!</v>
      </c>
      <c r="H62" s="578"/>
      <c r="I62" s="565"/>
    </row>
    <row r="63" spans="1:9" s="2" customFormat="1" ht="12" customHeight="1">
      <c r="A63" s="325"/>
      <c r="B63" s="9" t="s">
        <v>313</v>
      </c>
      <c r="C63" s="88" t="s">
        <v>426</v>
      </c>
      <c r="D63" s="88" t="s">
        <v>430</v>
      </c>
      <c r="E63" s="88" t="s">
        <v>458</v>
      </c>
      <c r="F63" s="300" t="s">
        <v>572</v>
      </c>
      <c r="G63" s="550" t="e">
        <f>G64</f>
        <v>#REF!</v>
      </c>
      <c r="H63" s="578"/>
      <c r="I63" s="565"/>
    </row>
    <row r="64" spans="1:9" s="2" customFormat="1" ht="12" customHeight="1">
      <c r="A64" s="325"/>
      <c r="B64" s="9" t="s">
        <v>494</v>
      </c>
      <c r="C64" s="88" t="s">
        <v>426</v>
      </c>
      <c r="D64" s="88" t="s">
        <v>430</v>
      </c>
      <c r="E64" s="88" t="s">
        <v>458</v>
      </c>
      <c r="F64" s="300" t="s">
        <v>315</v>
      </c>
      <c r="G64" s="550" t="e">
        <f>#REF!+#REF!</f>
        <v>#REF!</v>
      </c>
      <c r="H64" s="578"/>
      <c r="I64" s="565"/>
    </row>
    <row r="65" spans="1:9" s="2" customFormat="1" ht="24" customHeight="1">
      <c r="A65" s="325"/>
      <c r="B65" s="509" t="s">
        <v>272</v>
      </c>
      <c r="C65" s="87" t="s">
        <v>426</v>
      </c>
      <c r="D65" s="87" t="s">
        <v>430</v>
      </c>
      <c r="E65" s="298" t="s">
        <v>271</v>
      </c>
      <c r="F65" s="87"/>
      <c r="G65" s="553" t="e">
        <f>G66</f>
        <v>#REF!</v>
      </c>
      <c r="H65" s="578"/>
      <c r="I65" s="565"/>
    </row>
    <row r="66" spans="1:9" s="2" customFormat="1" ht="11.25" customHeight="1">
      <c r="A66" s="325"/>
      <c r="B66" s="9" t="s">
        <v>313</v>
      </c>
      <c r="C66" s="88" t="s">
        <v>426</v>
      </c>
      <c r="D66" s="88" t="s">
        <v>430</v>
      </c>
      <c r="E66" s="88" t="s">
        <v>271</v>
      </c>
      <c r="F66" s="300" t="s">
        <v>572</v>
      </c>
      <c r="G66" s="550" t="e">
        <f>G67</f>
        <v>#REF!</v>
      </c>
      <c r="H66" s="578"/>
      <c r="I66" s="565"/>
    </row>
    <row r="67" spans="1:9" s="2" customFormat="1" ht="11.25" customHeight="1">
      <c r="A67" s="325"/>
      <c r="B67" s="9" t="s">
        <v>494</v>
      </c>
      <c r="C67" s="88" t="s">
        <v>426</v>
      </c>
      <c r="D67" s="88" t="s">
        <v>430</v>
      </c>
      <c r="E67" s="88" t="s">
        <v>271</v>
      </c>
      <c r="F67" s="300" t="s">
        <v>315</v>
      </c>
      <c r="G67" s="550" t="e">
        <f>#REF!</f>
        <v>#REF!</v>
      </c>
      <c r="H67" s="578"/>
      <c r="I67" s="565"/>
    </row>
    <row r="68" spans="1:9" s="29" customFormat="1" ht="14.25">
      <c r="A68" s="327"/>
      <c r="B68" s="319" t="s">
        <v>213</v>
      </c>
      <c r="C68" s="320" t="s">
        <v>427</v>
      </c>
      <c r="D68" s="320"/>
      <c r="E68" s="320"/>
      <c r="F68" s="320"/>
      <c r="G68" s="614" t="e">
        <f>G69+G72+G88</f>
        <v>#REF!</v>
      </c>
      <c r="H68" s="578"/>
      <c r="I68" s="580"/>
    </row>
    <row r="69" spans="1:9" ht="15">
      <c r="A69" s="326"/>
      <c r="B69" s="504" t="s">
        <v>146</v>
      </c>
      <c r="C69" s="135" t="s">
        <v>427</v>
      </c>
      <c r="D69" s="304" t="s">
        <v>431</v>
      </c>
      <c r="E69" s="134"/>
      <c r="F69" s="135"/>
      <c r="G69" s="549" t="e">
        <f>G70</f>
        <v>#REF!</v>
      </c>
      <c r="H69" s="571"/>
      <c r="I69" s="573"/>
    </row>
    <row r="70" spans="1:9" ht="13.5" customHeight="1">
      <c r="A70" s="326"/>
      <c r="B70" s="535" t="s">
        <v>311</v>
      </c>
      <c r="C70" s="90" t="s">
        <v>427</v>
      </c>
      <c r="D70" s="90" t="s">
        <v>431</v>
      </c>
      <c r="E70" s="45" t="s">
        <v>186</v>
      </c>
      <c r="F70" s="90"/>
      <c r="G70" s="547" t="e">
        <f>G71</f>
        <v>#REF!</v>
      </c>
      <c r="H70" s="576"/>
      <c r="I70" s="542"/>
    </row>
    <row r="71" spans="1:9" ht="23.25" customHeight="1">
      <c r="A71" s="326"/>
      <c r="B71" s="11" t="s">
        <v>95</v>
      </c>
      <c r="C71" s="10" t="s">
        <v>427</v>
      </c>
      <c r="D71" s="10" t="s">
        <v>431</v>
      </c>
      <c r="E71" s="10" t="s">
        <v>186</v>
      </c>
      <c r="F71" s="306" t="s">
        <v>505</v>
      </c>
      <c r="G71" s="550" t="e">
        <f>#REF!</f>
        <v>#REF!</v>
      </c>
      <c r="H71" s="571"/>
      <c r="I71" s="573"/>
    </row>
    <row r="72" spans="1:9" ht="15" customHeight="1">
      <c r="A72" s="326"/>
      <c r="B72" s="504" t="s">
        <v>139</v>
      </c>
      <c r="C72" s="135" t="s">
        <v>427</v>
      </c>
      <c r="D72" s="304" t="s">
        <v>430</v>
      </c>
      <c r="E72" s="134"/>
      <c r="F72" s="135"/>
      <c r="G72" s="549" t="e">
        <f>G73+G76+G80+G84</f>
        <v>#REF!</v>
      </c>
      <c r="H72" s="578"/>
      <c r="I72" s="573"/>
    </row>
    <row r="73" spans="1:9" ht="26.25" customHeight="1">
      <c r="A73" s="326"/>
      <c r="B73" s="531" t="s">
        <v>735</v>
      </c>
      <c r="C73" s="92" t="s">
        <v>427</v>
      </c>
      <c r="D73" s="92" t="s">
        <v>430</v>
      </c>
      <c r="E73" s="312" t="s">
        <v>165</v>
      </c>
      <c r="F73" s="315"/>
      <c r="G73" s="563" t="e">
        <f>G74</f>
        <v>#REF!</v>
      </c>
      <c r="H73" s="578"/>
      <c r="I73" s="573"/>
    </row>
    <row r="74" spans="1:9" ht="13.5" customHeight="1">
      <c r="A74" s="326"/>
      <c r="B74" s="9" t="s">
        <v>313</v>
      </c>
      <c r="C74" s="88" t="s">
        <v>427</v>
      </c>
      <c r="D74" s="88" t="s">
        <v>430</v>
      </c>
      <c r="E74" s="88" t="s">
        <v>165</v>
      </c>
      <c r="F74" s="300" t="s">
        <v>572</v>
      </c>
      <c r="G74" s="539" t="e">
        <f>G75</f>
        <v>#REF!</v>
      </c>
      <c r="H74" s="578"/>
      <c r="I74" s="573"/>
    </row>
    <row r="75" spans="1:9" ht="13.5" customHeight="1">
      <c r="A75" s="326"/>
      <c r="B75" s="9" t="s">
        <v>489</v>
      </c>
      <c r="C75" s="88" t="s">
        <v>427</v>
      </c>
      <c r="D75" s="88" t="s">
        <v>430</v>
      </c>
      <c r="E75" s="88" t="s">
        <v>165</v>
      </c>
      <c r="F75" s="300" t="s">
        <v>658</v>
      </c>
      <c r="G75" s="539" t="e">
        <f>#REF!</f>
        <v>#REF!</v>
      </c>
      <c r="H75" s="578"/>
      <c r="I75" s="573"/>
    </row>
    <row r="76" spans="1:9" ht="36.75" customHeight="1">
      <c r="A76" s="326"/>
      <c r="B76" s="535" t="s">
        <v>451</v>
      </c>
      <c r="C76" s="90" t="s">
        <v>427</v>
      </c>
      <c r="D76" s="90" t="s">
        <v>430</v>
      </c>
      <c r="E76" s="45" t="s">
        <v>80</v>
      </c>
      <c r="F76" s="306"/>
      <c r="G76" s="547" t="e">
        <f>G78</f>
        <v>#REF!</v>
      </c>
      <c r="H76" s="576"/>
      <c r="I76" s="542"/>
    </row>
    <row r="77" spans="1:9" ht="12.75" customHeight="1">
      <c r="A77" s="326"/>
      <c r="B77" s="9" t="s">
        <v>313</v>
      </c>
      <c r="C77" s="88" t="s">
        <v>427</v>
      </c>
      <c r="D77" s="88" t="s">
        <v>430</v>
      </c>
      <c r="E77" s="88" t="s">
        <v>80</v>
      </c>
      <c r="F77" s="300" t="s">
        <v>572</v>
      </c>
      <c r="G77" s="550" t="e">
        <f>G78</f>
        <v>#REF!</v>
      </c>
      <c r="H77" s="571"/>
      <c r="I77" s="573"/>
    </row>
    <row r="78" spans="1:9" ht="12.75" customHeight="1">
      <c r="A78" s="326"/>
      <c r="B78" s="9" t="s">
        <v>494</v>
      </c>
      <c r="C78" s="88" t="s">
        <v>427</v>
      </c>
      <c r="D78" s="88" t="s">
        <v>430</v>
      </c>
      <c r="E78" s="88" t="s">
        <v>80</v>
      </c>
      <c r="F78" s="300" t="s">
        <v>315</v>
      </c>
      <c r="G78" s="550" t="e">
        <f>#REF!</f>
        <v>#REF!</v>
      </c>
      <c r="H78" s="571"/>
      <c r="I78" s="573"/>
    </row>
    <row r="79" spans="1:9" ht="13.5" customHeight="1">
      <c r="A79" s="326"/>
      <c r="B79" s="435" t="s">
        <v>575</v>
      </c>
      <c r="C79" s="436" t="s">
        <v>427</v>
      </c>
      <c r="D79" s="69" t="s">
        <v>430</v>
      </c>
      <c r="E79" s="69" t="s">
        <v>80</v>
      </c>
      <c r="F79" s="69" t="s">
        <v>315</v>
      </c>
      <c r="G79" s="538" t="e">
        <f>#REF!</f>
        <v>#REF!</v>
      </c>
      <c r="H79" s="571"/>
      <c r="I79" s="573"/>
    </row>
    <row r="80" spans="1:9" ht="50.25" customHeight="1">
      <c r="A80" s="326"/>
      <c r="B80" s="535" t="s">
        <v>452</v>
      </c>
      <c r="C80" s="90" t="s">
        <v>427</v>
      </c>
      <c r="D80" s="90" t="s">
        <v>430</v>
      </c>
      <c r="E80" s="45" t="s">
        <v>197</v>
      </c>
      <c r="F80" s="69"/>
      <c r="G80" s="554" t="e">
        <f>G81</f>
        <v>#REF!</v>
      </c>
      <c r="H80" s="576"/>
      <c r="I80" s="542"/>
    </row>
    <row r="81" spans="1:9" ht="13.5" customHeight="1">
      <c r="A81" s="326"/>
      <c r="B81" s="9" t="s">
        <v>313</v>
      </c>
      <c r="C81" s="88" t="s">
        <v>427</v>
      </c>
      <c r="D81" s="88" t="s">
        <v>430</v>
      </c>
      <c r="E81" s="88" t="s">
        <v>197</v>
      </c>
      <c r="F81" s="300" t="s">
        <v>572</v>
      </c>
      <c r="G81" s="550" t="e">
        <f>G82</f>
        <v>#REF!</v>
      </c>
      <c r="H81" s="571"/>
      <c r="I81" s="573"/>
    </row>
    <row r="82" spans="1:9" ht="12.75" customHeight="1">
      <c r="A82" s="326"/>
      <c r="B82" s="9" t="s">
        <v>494</v>
      </c>
      <c r="C82" s="88" t="s">
        <v>427</v>
      </c>
      <c r="D82" s="88" t="s">
        <v>430</v>
      </c>
      <c r="E82" s="88" t="s">
        <v>197</v>
      </c>
      <c r="F82" s="300" t="s">
        <v>315</v>
      </c>
      <c r="G82" s="550" t="e">
        <f>#REF!</f>
        <v>#REF!</v>
      </c>
      <c r="H82" s="571"/>
      <c r="I82" s="573"/>
    </row>
    <row r="83" spans="1:9" ht="13.5" customHeight="1">
      <c r="A83" s="326"/>
      <c r="B83" s="435" t="s">
        <v>575</v>
      </c>
      <c r="C83" s="436" t="s">
        <v>427</v>
      </c>
      <c r="D83" s="69" t="s">
        <v>430</v>
      </c>
      <c r="E83" s="69" t="s">
        <v>197</v>
      </c>
      <c r="F83" s="69" t="s">
        <v>315</v>
      </c>
      <c r="G83" s="538" t="e">
        <f>#REF!</f>
        <v>#REF!</v>
      </c>
      <c r="H83" s="571"/>
      <c r="I83" s="573"/>
    </row>
    <row r="84" spans="1:9" ht="27" customHeight="1">
      <c r="A84" s="326"/>
      <c r="B84" s="522" t="s">
        <v>408</v>
      </c>
      <c r="C84" s="523" t="s">
        <v>427</v>
      </c>
      <c r="D84" s="90" t="s">
        <v>430</v>
      </c>
      <c r="E84" s="45" t="s">
        <v>188</v>
      </c>
      <c r="F84" s="90"/>
      <c r="G84" s="555" t="e">
        <f>G85</f>
        <v>#REF!</v>
      </c>
      <c r="H84" s="578"/>
      <c r="I84" s="573"/>
    </row>
    <row r="85" spans="1:9" ht="13.5" customHeight="1">
      <c r="A85" s="326"/>
      <c r="B85" s="524" t="s">
        <v>313</v>
      </c>
      <c r="C85" s="89" t="s">
        <v>427</v>
      </c>
      <c r="D85" s="89" t="s">
        <v>430</v>
      </c>
      <c r="E85" s="89" t="s">
        <v>188</v>
      </c>
      <c r="F85" s="525" t="s">
        <v>572</v>
      </c>
      <c r="G85" s="541" t="e">
        <f>G86</f>
        <v>#REF!</v>
      </c>
      <c r="H85" s="571"/>
      <c r="I85" s="573"/>
    </row>
    <row r="86" spans="1:9" ht="13.5" customHeight="1">
      <c r="A86" s="326"/>
      <c r="B86" s="524" t="s">
        <v>494</v>
      </c>
      <c r="C86" s="89" t="s">
        <v>427</v>
      </c>
      <c r="D86" s="89" t="s">
        <v>430</v>
      </c>
      <c r="E86" s="89" t="s">
        <v>188</v>
      </c>
      <c r="F86" s="525" t="s">
        <v>315</v>
      </c>
      <c r="G86" s="541" t="e">
        <f>#REF!</f>
        <v>#REF!</v>
      </c>
      <c r="H86" s="571"/>
      <c r="I86" s="573"/>
    </row>
    <row r="87" spans="1:9" ht="13.5" customHeight="1">
      <c r="A87" s="326"/>
      <c r="B87" s="435" t="s">
        <v>34</v>
      </c>
      <c r="C87" s="436" t="s">
        <v>427</v>
      </c>
      <c r="D87" s="69" t="s">
        <v>430</v>
      </c>
      <c r="E87" s="69" t="s">
        <v>188</v>
      </c>
      <c r="F87" s="69" t="s">
        <v>315</v>
      </c>
      <c r="G87" s="538" t="e">
        <f>#REF!</f>
        <v>#REF!</v>
      </c>
      <c r="H87" s="571"/>
      <c r="I87" s="573"/>
    </row>
    <row r="88" spans="1:9" ht="15" customHeight="1">
      <c r="A88" s="326"/>
      <c r="B88" s="504" t="s">
        <v>595</v>
      </c>
      <c r="C88" s="135" t="s">
        <v>427</v>
      </c>
      <c r="D88" s="304" t="s">
        <v>261</v>
      </c>
      <c r="E88" s="134"/>
      <c r="F88" s="135"/>
      <c r="G88" s="549" t="e">
        <f>G89+G92+G96+G99+G102+G105</f>
        <v>#REF!</v>
      </c>
      <c r="H88" s="578"/>
      <c r="I88" s="573"/>
    </row>
    <row r="89" spans="1:9" ht="15" customHeight="1">
      <c r="A89" s="326"/>
      <c r="B89" s="512" t="s">
        <v>162</v>
      </c>
      <c r="C89" s="90" t="s">
        <v>427</v>
      </c>
      <c r="D89" s="90" t="s">
        <v>261</v>
      </c>
      <c r="E89" s="45" t="s">
        <v>317</v>
      </c>
      <c r="F89" s="519"/>
      <c r="G89" s="547" t="e">
        <f>G90</f>
        <v>#REF!</v>
      </c>
      <c r="H89" s="578"/>
      <c r="I89" s="573"/>
    </row>
    <row r="90" spans="1:9" ht="15" customHeight="1">
      <c r="A90" s="326"/>
      <c r="B90" s="9" t="s">
        <v>313</v>
      </c>
      <c r="C90" s="88" t="s">
        <v>427</v>
      </c>
      <c r="D90" s="88" t="s">
        <v>261</v>
      </c>
      <c r="E90" s="88" t="s">
        <v>317</v>
      </c>
      <c r="F90" s="300" t="s">
        <v>572</v>
      </c>
      <c r="G90" s="550" t="e">
        <f>G91</f>
        <v>#REF!</v>
      </c>
      <c r="H90" s="578"/>
      <c r="I90" s="573"/>
    </row>
    <row r="91" spans="1:9" ht="15" customHeight="1">
      <c r="A91" s="326"/>
      <c r="B91" s="9" t="s">
        <v>494</v>
      </c>
      <c r="C91" s="88" t="s">
        <v>427</v>
      </c>
      <c r="D91" s="88" t="s">
        <v>261</v>
      </c>
      <c r="E91" s="88" t="s">
        <v>317</v>
      </c>
      <c r="F91" s="300" t="s">
        <v>315</v>
      </c>
      <c r="G91" s="550" t="e">
        <f>#REF!</f>
        <v>#REF!</v>
      </c>
      <c r="H91" s="578"/>
      <c r="I91" s="573"/>
    </row>
    <row r="92" spans="1:9" ht="49.5" customHeight="1">
      <c r="A92" s="326"/>
      <c r="B92" s="512" t="s">
        <v>192</v>
      </c>
      <c r="C92" s="90" t="s">
        <v>427</v>
      </c>
      <c r="D92" s="90" t="s">
        <v>261</v>
      </c>
      <c r="E92" s="45" t="s">
        <v>719</v>
      </c>
      <c r="F92" s="519"/>
      <c r="G92" s="547" t="e">
        <f>G93</f>
        <v>#REF!</v>
      </c>
      <c r="H92" s="578"/>
      <c r="I92" s="573"/>
    </row>
    <row r="93" spans="1:9" ht="12" customHeight="1">
      <c r="A93" s="326"/>
      <c r="B93" s="9" t="s">
        <v>313</v>
      </c>
      <c r="C93" s="88" t="s">
        <v>427</v>
      </c>
      <c r="D93" s="88" t="s">
        <v>261</v>
      </c>
      <c r="E93" s="88" t="s">
        <v>719</v>
      </c>
      <c r="F93" s="300" t="s">
        <v>572</v>
      </c>
      <c r="G93" s="550" t="e">
        <f>G94</f>
        <v>#REF!</v>
      </c>
      <c r="H93" s="578"/>
      <c r="I93" s="573"/>
    </row>
    <row r="94" spans="1:9" ht="12.75" customHeight="1">
      <c r="A94" s="326"/>
      <c r="B94" s="9" t="s">
        <v>494</v>
      </c>
      <c r="C94" s="88" t="s">
        <v>427</v>
      </c>
      <c r="D94" s="88" t="s">
        <v>261</v>
      </c>
      <c r="E94" s="88" t="s">
        <v>719</v>
      </c>
      <c r="F94" s="300" t="s">
        <v>315</v>
      </c>
      <c r="G94" s="550" t="e">
        <f>#REF!</f>
        <v>#REF!</v>
      </c>
      <c r="H94" s="578"/>
      <c r="I94" s="573"/>
    </row>
    <row r="95" spans="1:9" ht="15" customHeight="1">
      <c r="A95" s="326"/>
      <c r="B95" s="435" t="s">
        <v>575</v>
      </c>
      <c r="C95" s="436" t="s">
        <v>427</v>
      </c>
      <c r="D95" s="69" t="s">
        <v>261</v>
      </c>
      <c r="E95" s="69" t="s">
        <v>719</v>
      </c>
      <c r="F95" s="69" t="s">
        <v>315</v>
      </c>
      <c r="G95" s="538" t="e">
        <f>#REF!</f>
        <v>#REF!</v>
      </c>
      <c r="H95" s="578"/>
      <c r="I95" s="573"/>
    </row>
    <row r="96" spans="1:9" ht="24.75" customHeight="1">
      <c r="A96" s="326"/>
      <c r="B96" s="512" t="s">
        <v>333</v>
      </c>
      <c r="C96" s="90" t="s">
        <v>427</v>
      </c>
      <c r="D96" s="90" t="s">
        <v>261</v>
      </c>
      <c r="E96" s="312" t="s">
        <v>560</v>
      </c>
      <c r="F96" s="519"/>
      <c r="G96" s="547" t="e">
        <f>G98</f>
        <v>#REF!</v>
      </c>
      <c r="H96" s="576"/>
      <c r="I96" s="566"/>
    </row>
    <row r="97" spans="1:9" ht="12" customHeight="1">
      <c r="A97" s="326"/>
      <c r="B97" s="9" t="s">
        <v>313</v>
      </c>
      <c r="C97" s="88" t="s">
        <v>427</v>
      </c>
      <c r="D97" s="88" t="s">
        <v>261</v>
      </c>
      <c r="E97" s="511" t="s">
        <v>560</v>
      </c>
      <c r="F97" s="300" t="s">
        <v>572</v>
      </c>
      <c r="G97" s="550" t="e">
        <f>G98</f>
        <v>#REF!</v>
      </c>
      <c r="H97" s="571"/>
      <c r="I97" s="573"/>
    </row>
    <row r="98" spans="1:9" ht="12" customHeight="1">
      <c r="A98" s="326"/>
      <c r="B98" s="9" t="s">
        <v>494</v>
      </c>
      <c r="C98" s="88" t="s">
        <v>427</v>
      </c>
      <c r="D98" s="88" t="s">
        <v>261</v>
      </c>
      <c r="E98" s="511" t="s">
        <v>560</v>
      </c>
      <c r="F98" s="300" t="s">
        <v>315</v>
      </c>
      <c r="G98" s="550" t="e">
        <f>#REF!</f>
        <v>#REF!</v>
      </c>
      <c r="H98" s="571"/>
      <c r="I98" s="573"/>
    </row>
    <row r="99" spans="1:9" ht="27" customHeight="1">
      <c r="A99" s="326"/>
      <c r="B99" s="510" t="s">
        <v>62</v>
      </c>
      <c r="C99" s="90" t="s">
        <v>427</v>
      </c>
      <c r="D99" s="90" t="s">
        <v>261</v>
      </c>
      <c r="E99" s="45" t="s">
        <v>308</v>
      </c>
      <c r="F99" s="306"/>
      <c r="G99" s="547" t="e">
        <f>G101</f>
        <v>#REF!</v>
      </c>
      <c r="H99" s="576"/>
      <c r="I99" s="542"/>
    </row>
    <row r="100" spans="1:9" ht="12.75" customHeight="1">
      <c r="A100" s="326"/>
      <c r="B100" s="9" t="s">
        <v>313</v>
      </c>
      <c r="C100" s="88" t="s">
        <v>427</v>
      </c>
      <c r="D100" s="88" t="s">
        <v>261</v>
      </c>
      <c r="E100" s="88" t="s">
        <v>308</v>
      </c>
      <c r="F100" s="300" t="s">
        <v>572</v>
      </c>
      <c r="G100" s="550" t="e">
        <f>G101</f>
        <v>#REF!</v>
      </c>
      <c r="H100" s="578"/>
      <c r="I100" s="573"/>
    </row>
    <row r="101" spans="1:9" ht="12.75" customHeight="1">
      <c r="A101" s="326"/>
      <c r="B101" s="9" t="s">
        <v>494</v>
      </c>
      <c r="C101" s="88" t="s">
        <v>427</v>
      </c>
      <c r="D101" s="88" t="s">
        <v>261</v>
      </c>
      <c r="E101" s="88" t="s">
        <v>308</v>
      </c>
      <c r="F101" s="300" t="s">
        <v>315</v>
      </c>
      <c r="G101" s="550" t="e">
        <f>#REF!</f>
        <v>#REF!</v>
      </c>
      <c r="H101" s="578"/>
      <c r="I101" s="573"/>
    </row>
    <row r="102" spans="1:9" ht="39" customHeight="1">
      <c r="A102" s="326"/>
      <c r="B102" s="522" t="s">
        <v>111</v>
      </c>
      <c r="C102" s="90" t="s">
        <v>427</v>
      </c>
      <c r="D102" s="90" t="s">
        <v>261</v>
      </c>
      <c r="E102" s="45" t="s">
        <v>307</v>
      </c>
      <c r="F102" s="519"/>
      <c r="G102" s="547" t="e">
        <f>G103</f>
        <v>#REF!</v>
      </c>
      <c r="H102" s="578"/>
      <c r="I102" s="573"/>
    </row>
    <row r="103" spans="1:9" ht="12.75" customHeight="1">
      <c r="A103" s="326"/>
      <c r="B103" s="9" t="s">
        <v>313</v>
      </c>
      <c r="C103" s="88" t="s">
        <v>427</v>
      </c>
      <c r="D103" s="88" t="s">
        <v>261</v>
      </c>
      <c r="E103" s="88" t="s">
        <v>307</v>
      </c>
      <c r="F103" s="300" t="s">
        <v>572</v>
      </c>
      <c r="G103" s="550" t="e">
        <f>G104</f>
        <v>#REF!</v>
      </c>
      <c r="H103" s="578"/>
      <c r="I103" s="573"/>
    </row>
    <row r="104" spans="1:9" ht="12.75" customHeight="1">
      <c r="A104" s="326"/>
      <c r="B104" s="9" t="s">
        <v>494</v>
      </c>
      <c r="C104" s="88" t="s">
        <v>427</v>
      </c>
      <c r="D104" s="88" t="s">
        <v>261</v>
      </c>
      <c r="E104" s="88" t="s">
        <v>307</v>
      </c>
      <c r="F104" s="300" t="s">
        <v>315</v>
      </c>
      <c r="G104" s="550" t="e">
        <f>#REF!</f>
        <v>#REF!</v>
      </c>
      <c r="H104" s="578"/>
      <c r="I104" s="573"/>
    </row>
    <row r="105" spans="1:9" ht="27" customHeight="1">
      <c r="A105" s="326"/>
      <c r="B105" s="512" t="s">
        <v>410</v>
      </c>
      <c r="C105" s="90" t="s">
        <v>427</v>
      </c>
      <c r="D105" s="90" t="s">
        <v>261</v>
      </c>
      <c r="E105" s="45" t="s">
        <v>264</v>
      </c>
      <c r="F105" s="519"/>
      <c r="G105" s="547" t="e">
        <f>G107</f>
        <v>#REF!</v>
      </c>
      <c r="H105" s="571"/>
      <c r="I105" s="573"/>
    </row>
    <row r="106" spans="1:9" ht="12" customHeight="1">
      <c r="A106" s="326"/>
      <c r="B106" s="9" t="s">
        <v>313</v>
      </c>
      <c r="C106" s="88" t="s">
        <v>427</v>
      </c>
      <c r="D106" s="88" t="s">
        <v>261</v>
      </c>
      <c r="E106" s="88" t="s">
        <v>264</v>
      </c>
      <c r="F106" s="300" t="s">
        <v>572</v>
      </c>
      <c r="G106" s="550" t="e">
        <f>G107</f>
        <v>#REF!</v>
      </c>
      <c r="H106" s="571"/>
      <c r="I106" s="573"/>
    </row>
    <row r="107" spans="1:9" ht="12" customHeight="1">
      <c r="A107" s="326"/>
      <c r="B107" s="9" t="s">
        <v>494</v>
      </c>
      <c r="C107" s="88" t="s">
        <v>427</v>
      </c>
      <c r="D107" s="88" t="s">
        <v>261</v>
      </c>
      <c r="E107" s="88" t="s">
        <v>264</v>
      </c>
      <c r="F107" s="300" t="s">
        <v>315</v>
      </c>
      <c r="G107" s="550" t="e">
        <f>#REF!</f>
        <v>#REF!</v>
      </c>
      <c r="H107" s="571"/>
      <c r="I107" s="573"/>
    </row>
    <row r="108" spans="1:9" s="30" customFormat="1" ht="15" customHeight="1">
      <c r="A108" s="328"/>
      <c r="B108" s="319" t="s">
        <v>258</v>
      </c>
      <c r="C108" s="320" t="s">
        <v>432</v>
      </c>
      <c r="D108" s="320"/>
      <c r="E108" s="320"/>
      <c r="F108" s="320"/>
      <c r="G108" s="611" t="e">
        <f>G109+G134+G145</f>
        <v>#REF!</v>
      </c>
      <c r="H108" s="603" t="e">
        <f>H109+H134+H145</f>
        <v>#REF!</v>
      </c>
      <c r="I108" s="581"/>
    </row>
    <row r="109" spans="1:9" s="2" customFormat="1" ht="14.25" customHeight="1">
      <c r="A109" s="325"/>
      <c r="B109" s="504" t="s">
        <v>148</v>
      </c>
      <c r="C109" s="134" t="s">
        <v>432</v>
      </c>
      <c r="D109" s="235" t="s">
        <v>424</v>
      </c>
      <c r="E109" s="134"/>
      <c r="F109" s="134"/>
      <c r="G109" s="556" t="e">
        <f>G110+G115+G117+G122+G125+G128+G120+G113</f>
        <v>#REF!</v>
      </c>
      <c r="H109" s="601" t="e">
        <f>H110+H115+H117+H122+H125+H128+H120+H113</f>
        <v>#REF!</v>
      </c>
      <c r="I109" s="565"/>
    </row>
    <row r="110" spans="1:9" s="2" customFormat="1" ht="14.25" customHeight="1">
      <c r="A110" s="325"/>
      <c r="B110" s="510" t="s">
        <v>233</v>
      </c>
      <c r="C110" s="90" t="s">
        <v>432</v>
      </c>
      <c r="D110" s="90" t="s">
        <v>424</v>
      </c>
      <c r="E110" s="45" t="s">
        <v>231</v>
      </c>
      <c r="F110" s="519"/>
      <c r="G110" s="547" t="e">
        <f>G112</f>
        <v>#REF!</v>
      </c>
      <c r="H110" s="578"/>
      <c r="I110" s="565"/>
    </row>
    <row r="111" spans="1:9" s="2" customFormat="1" ht="14.25" customHeight="1">
      <c r="A111" s="325"/>
      <c r="B111" s="9" t="s">
        <v>313</v>
      </c>
      <c r="C111" s="88" t="s">
        <v>432</v>
      </c>
      <c r="D111" s="88" t="s">
        <v>424</v>
      </c>
      <c r="E111" s="88" t="s">
        <v>231</v>
      </c>
      <c r="F111" s="300" t="s">
        <v>572</v>
      </c>
      <c r="G111" s="550" t="e">
        <f>G112</f>
        <v>#REF!</v>
      </c>
      <c r="H111" s="578"/>
      <c r="I111" s="565"/>
    </row>
    <row r="112" spans="1:9" s="2" customFormat="1" ht="14.25" customHeight="1">
      <c r="A112" s="325"/>
      <c r="B112" s="9" t="s">
        <v>494</v>
      </c>
      <c r="C112" s="88" t="s">
        <v>432</v>
      </c>
      <c r="D112" s="88" t="s">
        <v>424</v>
      </c>
      <c r="E112" s="88" t="s">
        <v>231</v>
      </c>
      <c r="F112" s="300" t="s">
        <v>315</v>
      </c>
      <c r="G112" s="550" t="e">
        <f>#REF!</f>
        <v>#REF!</v>
      </c>
      <c r="H112" s="578"/>
      <c r="I112" s="565"/>
    </row>
    <row r="113" spans="1:9" s="2" customFormat="1" ht="36.75" customHeight="1">
      <c r="A113" s="325"/>
      <c r="B113" s="602" t="s">
        <v>601</v>
      </c>
      <c r="C113" s="92" t="s">
        <v>432</v>
      </c>
      <c r="D113" s="92" t="s">
        <v>424</v>
      </c>
      <c r="E113" s="312" t="s">
        <v>585</v>
      </c>
      <c r="F113" s="90"/>
      <c r="G113" s="547" t="e">
        <f>G114</f>
        <v>#REF!</v>
      </c>
      <c r="H113" s="589" t="e">
        <f>+G113</f>
        <v>#REF!</v>
      </c>
      <c r="I113" s="582"/>
    </row>
    <row r="114" spans="1:9" s="2" customFormat="1" ht="15.75" customHeight="1">
      <c r="A114" s="325"/>
      <c r="B114" s="11" t="s">
        <v>586</v>
      </c>
      <c r="C114" s="10" t="s">
        <v>432</v>
      </c>
      <c r="D114" s="10" t="s">
        <v>424</v>
      </c>
      <c r="E114" s="10" t="s">
        <v>585</v>
      </c>
      <c r="F114" s="306" t="s">
        <v>345</v>
      </c>
      <c r="G114" s="550" t="e">
        <f>#REF!</f>
        <v>#REF!</v>
      </c>
      <c r="H114" s="589"/>
      <c r="I114" s="565"/>
    </row>
    <row r="115" spans="1:9" s="2" customFormat="1" ht="36.75" customHeight="1">
      <c r="A115" s="325"/>
      <c r="B115" s="602" t="s">
        <v>707</v>
      </c>
      <c r="C115" s="90" t="s">
        <v>432</v>
      </c>
      <c r="D115" s="90" t="s">
        <v>424</v>
      </c>
      <c r="E115" s="45" t="s">
        <v>577</v>
      </c>
      <c r="F115" s="45"/>
      <c r="G115" s="547" t="e">
        <f>G116</f>
        <v>#REF!</v>
      </c>
      <c r="H115" s="589">
        <v>397.24523</v>
      </c>
      <c r="I115" s="565"/>
    </row>
    <row r="116" spans="1:9" s="2" customFormat="1" ht="14.25" customHeight="1">
      <c r="A116" s="325"/>
      <c r="B116" s="11" t="s">
        <v>586</v>
      </c>
      <c r="C116" s="10" t="s">
        <v>432</v>
      </c>
      <c r="D116" s="10" t="s">
        <v>424</v>
      </c>
      <c r="E116" s="10" t="s">
        <v>577</v>
      </c>
      <c r="F116" s="306" t="s">
        <v>345</v>
      </c>
      <c r="G116" s="550" t="e">
        <f>#REF!</f>
        <v>#REF!</v>
      </c>
      <c r="H116" s="589"/>
      <c r="I116" s="565"/>
    </row>
    <row r="117" spans="1:9" s="2" customFormat="1" ht="25.5" customHeight="1">
      <c r="A117" s="325"/>
      <c r="B117" s="510" t="s">
        <v>503</v>
      </c>
      <c r="C117" s="92" t="s">
        <v>432</v>
      </c>
      <c r="D117" s="92" t="s">
        <v>424</v>
      </c>
      <c r="E117" s="312" t="s">
        <v>294</v>
      </c>
      <c r="F117" s="120"/>
      <c r="G117" s="555" t="e">
        <f>G118</f>
        <v>#REF!</v>
      </c>
      <c r="H117" s="578"/>
      <c r="I117" s="565"/>
    </row>
    <row r="118" spans="1:9" s="2" customFormat="1" ht="12" customHeight="1">
      <c r="A118" s="325"/>
      <c r="B118" s="11" t="s">
        <v>543</v>
      </c>
      <c r="C118" s="10" t="s">
        <v>432</v>
      </c>
      <c r="D118" s="10" t="s">
        <v>424</v>
      </c>
      <c r="E118" s="10" t="s">
        <v>294</v>
      </c>
      <c r="F118" s="306" t="s">
        <v>542</v>
      </c>
      <c r="G118" s="550" t="e">
        <f>G119</f>
        <v>#REF!</v>
      </c>
      <c r="H118" s="578"/>
      <c r="I118" s="565"/>
    </row>
    <row r="119" spans="1:9" s="2" customFormat="1" ht="23.25" customHeight="1">
      <c r="A119" s="325"/>
      <c r="B119" s="11" t="s">
        <v>95</v>
      </c>
      <c r="C119" s="10" t="s">
        <v>432</v>
      </c>
      <c r="D119" s="10" t="s">
        <v>424</v>
      </c>
      <c r="E119" s="10" t="s">
        <v>294</v>
      </c>
      <c r="F119" s="306" t="s">
        <v>505</v>
      </c>
      <c r="G119" s="550" t="e">
        <f>#REF!</f>
        <v>#REF!</v>
      </c>
      <c r="H119" s="578"/>
      <c r="I119" s="565"/>
    </row>
    <row r="120" spans="1:9" s="2" customFormat="1" ht="38.25" customHeight="1">
      <c r="A120" s="325"/>
      <c r="B120" s="510" t="s">
        <v>39</v>
      </c>
      <c r="C120" s="90" t="s">
        <v>432</v>
      </c>
      <c r="D120" s="90" t="s">
        <v>424</v>
      </c>
      <c r="E120" s="45" t="s">
        <v>577</v>
      </c>
      <c r="F120" s="45"/>
      <c r="G120" s="547" t="e">
        <f>G121</f>
        <v>#REF!</v>
      </c>
      <c r="H120" s="578">
        <v>-600</v>
      </c>
      <c r="I120" s="565"/>
    </row>
    <row r="121" spans="1:9" s="2" customFormat="1" ht="15.75" customHeight="1">
      <c r="A121" s="325"/>
      <c r="B121" s="11" t="s">
        <v>586</v>
      </c>
      <c r="C121" s="10" t="s">
        <v>596</v>
      </c>
      <c r="D121" s="10" t="s">
        <v>424</v>
      </c>
      <c r="E121" s="10" t="s">
        <v>577</v>
      </c>
      <c r="F121" s="306" t="s">
        <v>345</v>
      </c>
      <c r="G121" s="550" t="e">
        <f>#REF!</f>
        <v>#REF!</v>
      </c>
      <c r="H121" s="578"/>
      <c r="I121" s="565"/>
    </row>
    <row r="122" spans="1:9" s="2" customFormat="1" ht="24" customHeight="1">
      <c r="A122" s="325"/>
      <c r="B122" s="512" t="s">
        <v>501</v>
      </c>
      <c r="C122" s="90" t="s">
        <v>432</v>
      </c>
      <c r="D122" s="90" t="s">
        <v>424</v>
      </c>
      <c r="E122" s="45" t="s">
        <v>279</v>
      </c>
      <c r="F122" s="519"/>
      <c r="G122" s="547" t="e">
        <f>G123</f>
        <v>#REF!</v>
      </c>
      <c r="H122" s="578"/>
      <c r="I122" s="565"/>
    </row>
    <row r="123" spans="1:9" s="2" customFormat="1" ht="12.75" customHeight="1">
      <c r="A123" s="325"/>
      <c r="B123" s="11" t="s">
        <v>586</v>
      </c>
      <c r="C123" s="88" t="s">
        <v>432</v>
      </c>
      <c r="D123" s="88" t="s">
        <v>424</v>
      </c>
      <c r="E123" s="88" t="s">
        <v>279</v>
      </c>
      <c r="F123" s="300" t="s">
        <v>345</v>
      </c>
      <c r="G123" s="550" t="e">
        <f>#REF!</f>
        <v>#REF!</v>
      </c>
      <c r="H123" s="578"/>
      <c r="I123" s="565"/>
    </row>
    <row r="124" spans="1:9" s="2" customFormat="1" ht="12.75" customHeight="1">
      <c r="A124" s="325"/>
      <c r="B124" s="435" t="s">
        <v>575</v>
      </c>
      <c r="C124" s="436" t="s">
        <v>432</v>
      </c>
      <c r="D124" s="69" t="s">
        <v>424</v>
      </c>
      <c r="E124" s="69" t="s">
        <v>279</v>
      </c>
      <c r="F124" s="69" t="s">
        <v>345</v>
      </c>
      <c r="G124" s="538" t="e">
        <f>#REF!</f>
        <v>#REF!</v>
      </c>
      <c r="H124" s="578"/>
      <c r="I124" s="565"/>
    </row>
    <row r="125" spans="1:9" s="2" customFormat="1" ht="25.5" customHeight="1">
      <c r="A125" s="325"/>
      <c r="B125" s="510" t="s">
        <v>503</v>
      </c>
      <c r="C125" s="92" t="s">
        <v>432</v>
      </c>
      <c r="D125" s="92" t="s">
        <v>424</v>
      </c>
      <c r="E125" s="312" t="s">
        <v>177</v>
      </c>
      <c r="F125" s="120"/>
      <c r="G125" s="555" t="e">
        <f>G126</f>
        <v>#REF!</v>
      </c>
      <c r="H125" s="578"/>
      <c r="I125" s="565"/>
    </row>
    <row r="126" spans="1:9" s="2" customFormat="1" ht="13.5" customHeight="1">
      <c r="A126" s="325"/>
      <c r="B126" s="9" t="s">
        <v>313</v>
      </c>
      <c r="C126" s="88" t="s">
        <v>432</v>
      </c>
      <c r="D126" s="88" t="s">
        <v>424</v>
      </c>
      <c r="E126" s="88" t="s">
        <v>177</v>
      </c>
      <c r="F126" s="300" t="s">
        <v>572</v>
      </c>
      <c r="G126" s="540" t="e">
        <f>G127</f>
        <v>#REF!</v>
      </c>
      <c r="H126" s="578"/>
      <c r="I126" s="565"/>
    </row>
    <row r="127" spans="1:9" s="2" customFormat="1" ht="13.5" customHeight="1">
      <c r="A127" s="325"/>
      <c r="B127" s="9" t="s">
        <v>494</v>
      </c>
      <c r="C127" s="88" t="s">
        <v>432</v>
      </c>
      <c r="D127" s="88" t="s">
        <v>424</v>
      </c>
      <c r="E127" s="88" t="s">
        <v>177</v>
      </c>
      <c r="F127" s="300" t="s">
        <v>315</v>
      </c>
      <c r="G127" s="540" t="e">
        <f>#REF!</f>
        <v>#REF!</v>
      </c>
      <c r="H127" s="578"/>
      <c r="I127" s="565"/>
    </row>
    <row r="128" spans="1:9" s="2" customFormat="1" ht="13.5" customHeight="1">
      <c r="A128" s="325"/>
      <c r="B128" s="510" t="s">
        <v>502</v>
      </c>
      <c r="C128" s="92" t="s">
        <v>432</v>
      </c>
      <c r="D128" s="92" t="s">
        <v>424</v>
      </c>
      <c r="E128" s="312" t="s">
        <v>482</v>
      </c>
      <c r="F128" s="120"/>
      <c r="G128" s="555" t="e">
        <f>G129+G131+G133</f>
        <v>#REF!</v>
      </c>
      <c r="H128" s="576">
        <v>183.7</v>
      </c>
      <c r="I128" s="542"/>
    </row>
    <row r="129" spans="1:9" s="2" customFormat="1" ht="12" customHeight="1">
      <c r="A129" s="325"/>
      <c r="B129" s="9" t="s">
        <v>313</v>
      </c>
      <c r="C129" s="88" t="s">
        <v>432</v>
      </c>
      <c r="D129" s="88" t="s">
        <v>424</v>
      </c>
      <c r="E129" s="88" t="s">
        <v>482</v>
      </c>
      <c r="F129" s="300" t="s">
        <v>572</v>
      </c>
      <c r="G129" s="540" t="e">
        <f>G130</f>
        <v>#REF!</v>
      </c>
      <c r="H129" s="578"/>
      <c r="I129" s="565"/>
    </row>
    <row r="130" spans="1:9" s="2" customFormat="1" ht="11.25" customHeight="1">
      <c r="A130" s="325"/>
      <c r="B130" s="9" t="s">
        <v>494</v>
      </c>
      <c r="C130" s="88" t="s">
        <v>432</v>
      </c>
      <c r="D130" s="88" t="s">
        <v>424</v>
      </c>
      <c r="E130" s="88" t="s">
        <v>482</v>
      </c>
      <c r="F130" s="300" t="s">
        <v>315</v>
      </c>
      <c r="G130" s="540" t="e">
        <f>#REF!</f>
        <v>#REF!</v>
      </c>
      <c r="H130" s="578"/>
      <c r="I130" s="565"/>
    </row>
    <row r="131" spans="1:9" s="2" customFormat="1" ht="11.25" customHeight="1">
      <c r="A131" s="325"/>
      <c r="B131" s="11" t="s">
        <v>586</v>
      </c>
      <c r="C131" s="88" t="s">
        <v>432</v>
      </c>
      <c r="D131" s="88" t="s">
        <v>424</v>
      </c>
      <c r="E131" s="88" t="s">
        <v>482</v>
      </c>
      <c r="F131" s="300" t="s">
        <v>345</v>
      </c>
      <c r="G131" s="550" t="e">
        <f>#REF!</f>
        <v>#REF!</v>
      </c>
      <c r="H131" s="578"/>
      <c r="I131" s="565"/>
    </row>
    <row r="132" spans="1:9" s="2" customFormat="1" ht="11.25" customHeight="1">
      <c r="A132" s="325"/>
      <c r="B132" s="9" t="s">
        <v>733</v>
      </c>
      <c r="C132" s="88" t="s">
        <v>432</v>
      </c>
      <c r="D132" s="88" t="s">
        <v>424</v>
      </c>
      <c r="E132" s="88" t="s">
        <v>482</v>
      </c>
      <c r="F132" s="300" t="s">
        <v>123</v>
      </c>
      <c r="G132" s="151" t="e">
        <f>G133</f>
        <v>#REF!</v>
      </c>
      <c r="H132" s="578"/>
      <c r="I132" s="565"/>
    </row>
    <row r="133" spans="1:9" s="2" customFormat="1" ht="11.25" customHeight="1">
      <c r="A133" s="325"/>
      <c r="B133" s="11" t="s">
        <v>394</v>
      </c>
      <c r="C133" s="88" t="s">
        <v>432</v>
      </c>
      <c r="D133" s="88" t="s">
        <v>424</v>
      </c>
      <c r="E133" s="88" t="s">
        <v>482</v>
      </c>
      <c r="F133" s="300" t="s">
        <v>734</v>
      </c>
      <c r="G133" s="151" t="e">
        <f>#REF!</f>
        <v>#REF!</v>
      </c>
      <c r="H133" s="578"/>
      <c r="I133" s="565"/>
    </row>
    <row r="134" spans="1:9" s="2" customFormat="1" ht="14.25" customHeight="1">
      <c r="A134" s="325"/>
      <c r="B134" s="504" t="s">
        <v>372</v>
      </c>
      <c r="C134" s="134" t="s">
        <v>432</v>
      </c>
      <c r="D134" s="235" t="s">
        <v>425</v>
      </c>
      <c r="E134" s="134"/>
      <c r="F134" s="134"/>
      <c r="G134" s="556" t="e">
        <f>G135+G139+G142</f>
        <v>#REF!</v>
      </c>
      <c r="H134" s="578"/>
      <c r="I134" s="565"/>
    </row>
    <row r="135" spans="1:9" s="2" customFormat="1" ht="14.25" customHeight="1">
      <c r="A135" s="325"/>
      <c r="B135" s="531" t="s">
        <v>69</v>
      </c>
      <c r="C135" s="92" t="s">
        <v>432</v>
      </c>
      <c r="D135" s="92" t="s">
        <v>425</v>
      </c>
      <c r="E135" s="312" t="s">
        <v>729</v>
      </c>
      <c r="F135" s="92"/>
      <c r="G135" s="555" t="e">
        <f>G136+G138</f>
        <v>#REF!</v>
      </c>
      <c r="H135" s="576"/>
      <c r="I135" s="542"/>
    </row>
    <row r="136" spans="1:9" s="2" customFormat="1" ht="14.25" customHeight="1">
      <c r="A136" s="325"/>
      <c r="B136" s="9" t="s">
        <v>313</v>
      </c>
      <c r="C136" s="88" t="s">
        <v>432</v>
      </c>
      <c r="D136" s="88" t="s">
        <v>425</v>
      </c>
      <c r="E136" s="88" t="s">
        <v>729</v>
      </c>
      <c r="F136" s="300" t="s">
        <v>572</v>
      </c>
      <c r="G136" s="540" t="e">
        <f>G137</f>
        <v>#REF!</v>
      </c>
      <c r="H136" s="576"/>
      <c r="I136" s="542"/>
    </row>
    <row r="137" spans="1:9" s="2" customFormat="1" ht="14.25" customHeight="1">
      <c r="A137" s="325"/>
      <c r="B137" s="9" t="s">
        <v>494</v>
      </c>
      <c r="C137" s="88" t="s">
        <v>432</v>
      </c>
      <c r="D137" s="88" t="s">
        <v>425</v>
      </c>
      <c r="E137" s="88" t="s">
        <v>729</v>
      </c>
      <c r="F137" s="300" t="s">
        <v>315</v>
      </c>
      <c r="G137" s="540" t="e">
        <f>#REF!</f>
        <v>#REF!</v>
      </c>
      <c r="H137" s="576"/>
      <c r="I137" s="542"/>
    </row>
    <row r="138" spans="1:9" s="2" customFormat="1" ht="26.25" customHeight="1">
      <c r="A138" s="325"/>
      <c r="B138" s="11" t="s">
        <v>95</v>
      </c>
      <c r="C138" s="88" t="s">
        <v>432</v>
      </c>
      <c r="D138" s="88" t="s">
        <v>425</v>
      </c>
      <c r="E138" s="88" t="s">
        <v>729</v>
      </c>
      <c r="F138" s="300" t="s">
        <v>505</v>
      </c>
      <c r="G138" s="548" t="e">
        <f>#REF!</f>
        <v>#REF!</v>
      </c>
      <c r="H138" s="578"/>
      <c r="I138" s="565"/>
    </row>
    <row r="139" spans="1:9" s="2" customFormat="1" ht="26.25" customHeight="1">
      <c r="A139" s="325"/>
      <c r="B139" s="531" t="s">
        <v>735</v>
      </c>
      <c r="C139" s="92" t="s">
        <v>432</v>
      </c>
      <c r="D139" s="92" t="s">
        <v>425</v>
      </c>
      <c r="E139" s="312" t="s">
        <v>165</v>
      </c>
      <c r="F139" s="315"/>
      <c r="G139" s="563" t="e">
        <f>G140</f>
        <v>#REF!</v>
      </c>
      <c r="H139" s="578"/>
      <c r="I139" s="565"/>
    </row>
    <row r="140" spans="1:9" s="2" customFormat="1" ht="12.75" customHeight="1">
      <c r="A140" s="325"/>
      <c r="B140" s="9" t="s">
        <v>313</v>
      </c>
      <c r="C140" s="88" t="s">
        <v>432</v>
      </c>
      <c r="D140" s="88" t="s">
        <v>425</v>
      </c>
      <c r="E140" s="88" t="s">
        <v>165</v>
      </c>
      <c r="F140" s="300" t="s">
        <v>572</v>
      </c>
      <c r="G140" s="539" t="e">
        <f>G141</f>
        <v>#REF!</v>
      </c>
      <c r="H140" s="578"/>
      <c r="I140" s="565"/>
    </row>
    <row r="141" spans="1:9" s="2" customFormat="1" ht="12.75" customHeight="1">
      <c r="A141" s="325"/>
      <c r="B141" s="9" t="s">
        <v>489</v>
      </c>
      <c r="C141" s="88" t="s">
        <v>432</v>
      </c>
      <c r="D141" s="88" t="s">
        <v>425</v>
      </c>
      <c r="E141" s="88" t="s">
        <v>165</v>
      </c>
      <c r="F141" s="300" t="s">
        <v>658</v>
      </c>
      <c r="G141" s="539" t="e">
        <f>#REF!</f>
        <v>#REF!</v>
      </c>
      <c r="H141" s="578"/>
      <c r="I141" s="565"/>
    </row>
    <row r="142" spans="1:10" s="2" customFormat="1" ht="50.25" customHeight="1">
      <c r="A142" s="325"/>
      <c r="B142" s="510" t="s">
        <v>76</v>
      </c>
      <c r="C142" s="92" t="s">
        <v>432</v>
      </c>
      <c r="D142" s="92" t="s">
        <v>425</v>
      </c>
      <c r="E142" s="312" t="s">
        <v>614</v>
      </c>
      <c r="F142" s="92"/>
      <c r="G142" s="547" t="e">
        <f>G143</f>
        <v>#REF!</v>
      </c>
      <c r="H142" s="578"/>
      <c r="I142" s="545"/>
      <c r="J142" s="526"/>
    </row>
    <row r="143" spans="1:10" s="2" customFormat="1" ht="12.75">
      <c r="A143" s="325"/>
      <c r="B143" s="9" t="s">
        <v>313</v>
      </c>
      <c r="C143" s="88" t="s">
        <v>432</v>
      </c>
      <c r="D143" s="88" t="s">
        <v>425</v>
      </c>
      <c r="E143" s="88" t="s">
        <v>614</v>
      </c>
      <c r="F143" s="300" t="s">
        <v>572</v>
      </c>
      <c r="G143" s="540" t="e">
        <f>G144</f>
        <v>#REF!</v>
      </c>
      <c r="H143" s="578"/>
      <c r="I143" s="545"/>
      <c r="J143" s="526"/>
    </row>
    <row r="144" spans="1:10" s="2" customFormat="1" ht="11.25" customHeight="1">
      <c r="A144" s="325"/>
      <c r="B144" s="9" t="s">
        <v>494</v>
      </c>
      <c r="C144" s="88" t="s">
        <v>432</v>
      </c>
      <c r="D144" s="88" t="s">
        <v>425</v>
      </c>
      <c r="E144" s="88" t="s">
        <v>614</v>
      </c>
      <c r="F144" s="300" t="s">
        <v>315</v>
      </c>
      <c r="G144" s="540" t="e">
        <f>#REF!</f>
        <v>#REF!</v>
      </c>
      <c r="H144" s="578"/>
      <c r="I144" s="545"/>
      <c r="J144" s="526"/>
    </row>
    <row r="145" spans="1:9" s="2" customFormat="1" ht="14.25" customHeight="1">
      <c r="A145" s="325"/>
      <c r="B145" s="504" t="s">
        <v>659</v>
      </c>
      <c r="C145" s="134" t="s">
        <v>432</v>
      </c>
      <c r="D145" s="235" t="s">
        <v>426</v>
      </c>
      <c r="E145" s="134"/>
      <c r="F145" s="134"/>
      <c r="G145" s="549" t="e">
        <f>G146+G149+G152</f>
        <v>#REF!</v>
      </c>
      <c r="H145" s="578">
        <f>H146+H149+H152</f>
        <v>288.2</v>
      </c>
      <c r="I145" s="565"/>
    </row>
    <row r="146" spans="1:9" s="2" customFormat="1" ht="14.25" customHeight="1">
      <c r="A146" s="325"/>
      <c r="B146" s="510" t="s">
        <v>273</v>
      </c>
      <c r="C146" s="92" t="s">
        <v>432</v>
      </c>
      <c r="D146" s="92" t="s">
        <v>426</v>
      </c>
      <c r="E146" s="312" t="s">
        <v>415</v>
      </c>
      <c r="F146" s="92"/>
      <c r="G146" s="555" t="e">
        <f>G147</f>
        <v>#REF!</v>
      </c>
      <c r="H146" s="578"/>
      <c r="I146" s="565"/>
    </row>
    <row r="147" spans="1:9" s="2" customFormat="1" ht="12.75">
      <c r="A147" s="325"/>
      <c r="B147" s="9" t="s">
        <v>313</v>
      </c>
      <c r="C147" s="88" t="s">
        <v>432</v>
      </c>
      <c r="D147" s="88" t="s">
        <v>426</v>
      </c>
      <c r="E147" s="88" t="s">
        <v>415</v>
      </c>
      <c r="F147" s="300" t="s">
        <v>572</v>
      </c>
      <c r="G147" s="540" t="e">
        <f>G148</f>
        <v>#REF!</v>
      </c>
      <c r="H147" s="578"/>
      <c r="I147" s="565"/>
    </row>
    <row r="148" spans="1:9" s="2" customFormat="1" ht="12.75">
      <c r="A148" s="325"/>
      <c r="B148" s="9" t="s">
        <v>494</v>
      </c>
      <c r="C148" s="88" t="s">
        <v>432</v>
      </c>
      <c r="D148" s="88" t="s">
        <v>426</v>
      </c>
      <c r="E148" s="88" t="s">
        <v>415</v>
      </c>
      <c r="F148" s="300" t="s">
        <v>315</v>
      </c>
      <c r="G148" s="540" t="e">
        <f>#REF!</f>
        <v>#REF!</v>
      </c>
      <c r="H148" s="578"/>
      <c r="I148" s="565"/>
    </row>
    <row r="149" spans="1:9" s="2" customFormat="1" ht="28.5" customHeight="1">
      <c r="A149" s="325"/>
      <c r="B149" s="510" t="s">
        <v>408</v>
      </c>
      <c r="C149" s="92" t="s">
        <v>432</v>
      </c>
      <c r="D149" s="92" t="s">
        <v>426</v>
      </c>
      <c r="E149" s="312" t="s">
        <v>188</v>
      </c>
      <c r="F149" s="312"/>
      <c r="G149" s="547" t="e">
        <f>G150</f>
        <v>#REF!</v>
      </c>
      <c r="H149" s="578"/>
      <c r="I149" s="565"/>
    </row>
    <row r="150" spans="1:9" s="2" customFormat="1" ht="12" customHeight="1">
      <c r="A150" s="325"/>
      <c r="B150" s="9" t="s">
        <v>313</v>
      </c>
      <c r="C150" s="88" t="s">
        <v>432</v>
      </c>
      <c r="D150" s="88" t="s">
        <v>426</v>
      </c>
      <c r="E150" s="88" t="s">
        <v>188</v>
      </c>
      <c r="F150" s="300" t="s">
        <v>572</v>
      </c>
      <c r="G150" s="540" t="e">
        <f>G151</f>
        <v>#REF!</v>
      </c>
      <c r="H150" s="583"/>
      <c r="I150" s="565"/>
    </row>
    <row r="151" spans="1:9" s="2" customFormat="1" ht="12" customHeight="1">
      <c r="A151" s="325"/>
      <c r="B151" s="9" t="s">
        <v>494</v>
      </c>
      <c r="C151" s="88" t="s">
        <v>432</v>
      </c>
      <c r="D151" s="88" t="s">
        <v>426</v>
      </c>
      <c r="E151" s="88" t="s">
        <v>188</v>
      </c>
      <c r="F151" s="300" t="s">
        <v>315</v>
      </c>
      <c r="G151" s="540" t="e">
        <f>#REF!</f>
        <v>#REF!</v>
      </c>
      <c r="H151" s="583"/>
      <c r="I151" s="565"/>
    </row>
    <row r="152" spans="1:9" s="2" customFormat="1" ht="38.25" customHeight="1">
      <c r="A152" s="325"/>
      <c r="B152" s="510" t="s">
        <v>254</v>
      </c>
      <c r="C152" s="92" t="s">
        <v>432</v>
      </c>
      <c r="D152" s="92" t="s">
        <v>426</v>
      </c>
      <c r="E152" s="312" t="s">
        <v>198</v>
      </c>
      <c r="F152" s="312"/>
      <c r="G152" s="555">
        <f>G153</f>
        <v>0</v>
      </c>
      <c r="H152" s="583">
        <v>288.2</v>
      </c>
      <c r="I152" s="565"/>
    </row>
    <row r="153" spans="1:9" s="2" customFormat="1" ht="13.5" customHeight="1">
      <c r="A153" s="325"/>
      <c r="B153" s="9" t="s">
        <v>313</v>
      </c>
      <c r="C153" s="88" t="s">
        <v>432</v>
      </c>
      <c r="D153" s="88" t="s">
        <v>426</v>
      </c>
      <c r="E153" s="88" t="s">
        <v>198</v>
      </c>
      <c r="F153" s="300" t="s">
        <v>572</v>
      </c>
      <c r="G153" s="540">
        <f>G154</f>
        <v>0</v>
      </c>
      <c r="H153" s="583"/>
      <c r="I153" s="565"/>
    </row>
    <row r="154" spans="1:9" s="2" customFormat="1" ht="15" customHeight="1">
      <c r="A154" s="325"/>
      <c r="B154" s="9" t="s">
        <v>494</v>
      </c>
      <c r="C154" s="88" t="s">
        <v>432</v>
      </c>
      <c r="D154" s="88" t="s">
        <v>426</v>
      </c>
      <c r="E154" s="88" t="s">
        <v>198</v>
      </c>
      <c r="F154" s="300" t="s">
        <v>315</v>
      </c>
      <c r="G154" s="540"/>
      <c r="H154" s="583"/>
      <c r="I154" s="565"/>
    </row>
    <row r="155" spans="1:9" s="2" customFormat="1" ht="14.25" customHeight="1">
      <c r="A155" s="325"/>
      <c r="B155" s="319" t="s">
        <v>189</v>
      </c>
      <c r="C155" s="320" t="s">
        <v>769</v>
      </c>
      <c r="D155" s="320"/>
      <c r="E155" s="320"/>
      <c r="F155" s="320"/>
      <c r="G155" s="551" t="e">
        <f>G156</f>
        <v>#REF!</v>
      </c>
      <c r="H155" s="583"/>
      <c r="I155" s="565"/>
    </row>
    <row r="156" spans="1:9" s="2" customFormat="1" ht="13.5" customHeight="1">
      <c r="A156" s="325"/>
      <c r="B156" s="516" t="s">
        <v>190</v>
      </c>
      <c r="C156" s="517" t="s">
        <v>769</v>
      </c>
      <c r="D156" s="518" t="s">
        <v>432</v>
      </c>
      <c r="E156" s="517"/>
      <c r="F156" s="517"/>
      <c r="G156" s="557" t="e">
        <f>G157</f>
        <v>#REF!</v>
      </c>
      <c r="H156" s="583"/>
      <c r="I156" s="565"/>
    </row>
    <row r="157" spans="1:9" s="2" customFormat="1" ht="27" customHeight="1">
      <c r="A157" s="325"/>
      <c r="B157" s="522" t="s">
        <v>408</v>
      </c>
      <c r="C157" s="90" t="s">
        <v>769</v>
      </c>
      <c r="D157" s="90" t="s">
        <v>432</v>
      </c>
      <c r="E157" s="312" t="s">
        <v>188</v>
      </c>
      <c r="F157" s="90"/>
      <c r="G157" s="547" t="e">
        <f>G158</f>
        <v>#REF!</v>
      </c>
      <c r="H157" s="583"/>
      <c r="I157" s="565"/>
    </row>
    <row r="158" spans="1:9" s="2" customFormat="1" ht="13.5" customHeight="1">
      <c r="A158" s="325"/>
      <c r="B158" s="9" t="s">
        <v>313</v>
      </c>
      <c r="C158" s="88" t="s">
        <v>769</v>
      </c>
      <c r="D158" s="88" t="s">
        <v>432</v>
      </c>
      <c r="E158" s="88" t="s">
        <v>188</v>
      </c>
      <c r="F158" s="300" t="s">
        <v>572</v>
      </c>
      <c r="G158" s="550" t="e">
        <f>G159</f>
        <v>#REF!</v>
      </c>
      <c r="H158" s="583"/>
      <c r="I158" s="565"/>
    </row>
    <row r="159" spans="1:9" s="2" customFormat="1" ht="14.25" customHeight="1">
      <c r="A159" s="325"/>
      <c r="B159" s="9" t="s">
        <v>494</v>
      </c>
      <c r="C159" s="88" t="s">
        <v>769</v>
      </c>
      <c r="D159" s="88" t="s">
        <v>432</v>
      </c>
      <c r="E159" s="88" t="s">
        <v>188</v>
      </c>
      <c r="F159" s="300" t="s">
        <v>315</v>
      </c>
      <c r="G159" s="550" t="e">
        <f>#REF!</f>
        <v>#REF!</v>
      </c>
      <c r="H159" s="583"/>
      <c r="I159" s="565"/>
    </row>
    <row r="160" spans="1:9" s="2" customFormat="1" ht="14.25">
      <c r="A160" s="325"/>
      <c r="B160" s="319" t="s">
        <v>257</v>
      </c>
      <c r="C160" s="320" t="s">
        <v>433</v>
      </c>
      <c r="D160" s="320"/>
      <c r="E160" s="320"/>
      <c r="F160" s="320"/>
      <c r="G160" s="551" t="e">
        <f>G161</f>
        <v>#REF!</v>
      </c>
      <c r="H160" s="578">
        <v>6</v>
      </c>
      <c r="I160" s="565"/>
    </row>
    <row r="161" spans="1:9" s="2" customFormat="1" ht="15.75" customHeight="1">
      <c r="A161" s="325"/>
      <c r="B161" s="516" t="s">
        <v>773</v>
      </c>
      <c r="C161" s="517" t="s">
        <v>433</v>
      </c>
      <c r="D161" s="518" t="s">
        <v>433</v>
      </c>
      <c r="E161" s="517"/>
      <c r="F161" s="517"/>
      <c r="G161" s="557" t="e">
        <f>G162</f>
        <v>#REF!</v>
      </c>
      <c r="H161" s="578"/>
      <c r="I161" s="565"/>
    </row>
    <row r="162" spans="1:9" s="2" customFormat="1" ht="13.5" customHeight="1">
      <c r="A162" s="325"/>
      <c r="B162" s="96" t="s">
        <v>411</v>
      </c>
      <c r="C162" s="90" t="s">
        <v>433</v>
      </c>
      <c r="D162" s="90" t="s">
        <v>433</v>
      </c>
      <c r="E162" s="45" t="s">
        <v>630</v>
      </c>
      <c r="F162" s="90"/>
      <c r="G162" s="547" t="e">
        <f>G163</f>
        <v>#REF!</v>
      </c>
      <c r="H162" s="578"/>
      <c r="I162" s="565"/>
    </row>
    <row r="163" spans="1:9" s="2" customFormat="1" ht="13.5" customHeight="1">
      <c r="A163" s="325"/>
      <c r="B163" s="9" t="s">
        <v>313</v>
      </c>
      <c r="C163" s="88" t="s">
        <v>433</v>
      </c>
      <c r="D163" s="88" t="s">
        <v>433</v>
      </c>
      <c r="E163" s="88" t="s">
        <v>630</v>
      </c>
      <c r="F163" s="300" t="s">
        <v>572</v>
      </c>
      <c r="G163" s="550" t="e">
        <f>G164</f>
        <v>#REF!</v>
      </c>
      <c r="H163" s="578"/>
      <c r="I163" s="565"/>
    </row>
    <row r="164" spans="1:9" s="2" customFormat="1" ht="13.5" customHeight="1">
      <c r="A164" s="325"/>
      <c r="B164" s="9" t="s">
        <v>494</v>
      </c>
      <c r="C164" s="88" t="s">
        <v>433</v>
      </c>
      <c r="D164" s="88" t="s">
        <v>433</v>
      </c>
      <c r="E164" s="88" t="s">
        <v>630</v>
      </c>
      <c r="F164" s="300" t="s">
        <v>315</v>
      </c>
      <c r="G164" s="550" t="e">
        <f>#REF!</f>
        <v>#REF!</v>
      </c>
      <c r="H164" s="578"/>
      <c r="I164" s="565"/>
    </row>
    <row r="165" spans="1:9" s="30" customFormat="1" ht="15.75" customHeight="1">
      <c r="A165" s="328"/>
      <c r="B165" s="319" t="s">
        <v>736</v>
      </c>
      <c r="C165" s="320" t="s">
        <v>431</v>
      </c>
      <c r="D165" s="320"/>
      <c r="E165" s="320"/>
      <c r="F165" s="320"/>
      <c r="G165" s="537" t="e">
        <f>G166+G175</f>
        <v>#REF!</v>
      </c>
      <c r="H165" s="584">
        <v>-6</v>
      </c>
      <c r="I165" s="581"/>
    </row>
    <row r="166" spans="1:9" s="2" customFormat="1" ht="14.25" customHeight="1">
      <c r="A166" s="325"/>
      <c r="B166" s="504" t="s">
        <v>150</v>
      </c>
      <c r="C166" s="134" t="s">
        <v>431</v>
      </c>
      <c r="D166" s="235" t="s">
        <v>424</v>
      </c>
      <c r="E166" s="134"/>
      <c r="F166" s="134"/>
      <c r="G166" s="556" t="e">
        <f>G167+G171</f>
        <v>#REF!</v>
      </c>
      <c r="H166" s="578"/>
      <c r="I166" s="565"/>
    </row>
    <row r="167" spans="1:9" s="2" customFormat="1" ht="12.75">
      <c r="A167" s="325"/>
      <c r="B167" s="510" t="s">
        <v>322</v>
      </c>
      <c r="C167" s="90" t="s">
        <v>431</v>
      </c>
      <c r="D167" s="90" t="s">
        <v>424</v>
      </c>
      <c r="E167" s="45" t="s">
        <v>64</v>
      </c>
      <c r="F167" s="90"/>
      <c r="G167" s="555" t="e">
        <f>G168</f>
        <v>#REF!</v>
      </c>
      <c r="H167" s="576"/>
      <c r="I167" s="542"/>
    </row>
    <row r="168" spans="1:9" s="2" customFormat="1" ht="13.5" customHeight="1">
      <c r="A168" s="325"/>
      <c r="B168" s="9" t="s">
        <v>618</v>
      </c>
      <c r="C168" s="10" t="s">
        <v>431</v>
      </c>
      <c r="D168" s="10" t="s">
        <v>424</v>
      </c>
      <c r="E168" s="10" t="s">
        <v>64</v>
      </c>
      <c r="F168" s="306" t="s">
        <v>617</v>
      </c>
      <c r="G168" s="548" t="e">
        <f>G169</f>
        <v>#REF!</v>
      </c>
      <c r="H168" s="578"/>
      <c r="I168" s="565"/>
    </row>
    <row r="169" spans="1:9" s="2" customFormat="1" ht="23.25" customHeight="1">
      <c r="A169" s="325"/>
      <c r="B169" s="9" t="s">
        <v>504</v>
      </c>
      <c r="C169" s="10" t="s">
        <v>431</v>
      </c>
      <c r="D169" s="10" t="s">
        <v>424</v>
      </c>
      <c r="E169" s="10" t="s">
        <v>64</v>
      </c>
      <c r="F169" s="306" t="s">
        <v>196</v>
      </c>
      <c r="G169" s="548" t="e">
        <f>#REF!</f>
        <v>#REF!</v>
      </c>
      <c r="H169" s="578"/>
      <c r="I169" s="565"/>
    </row>
    <row r="170" spans="1:9" s="2" customFormat="1" ht="13.5" customHeight="1">
      <c r="A170" s="325"/>
      <c r="B170" s="435" t="s">
        <v>575</v>
      </c>
      <c r="C170" s="436" t="s">
        <v>431</v>
      </c>
      <c r="D170" s="69" t="s">
        <v>424</v>
      </c>
      <c r="E170" s="69" t="s">
        <v>64</v>
      </c>
      <c r="F170" s="69" t="s">
        <v>196</v>
      </c>
      <c r="G170" s="538" t="e">
        <f>#REF!+#REF!</f>
        <v>#REF!</v>
      </c>
      <c r="H170" s="578"/>
      <c r="I170" s="565"/>
    </row>
    <row r="171" spans="1:9" s="2" customFormat="1" ht="12.75">
      <c r="A171" s="325"/>
      <c r="B171" s="510" t="s">
        <v>652</v>
      </c>
      <c r="C171" s="90" t="s">
        <v>431</v>
      </c>
      <c r="D171" s="90" t="s">
        <v>424</v>
      </c>
      <c r="E171" s="45" t="s">
        <v>65</v>
      </c>
      <c r="F171" s="45"/>
      <c r="G171" s="555" t="e">
        <f>G172</f>
        <v>#REF!</v>
      </c>
      <c r="H171" s="576"/>
      <c r="I171" s="542"/>
    </row>
    <row r="172" spans="1:9" s="2" customFormat="1" ht="12.75">
      <c r="A172" s="325"/>
      <c r="B172" s="9" t="s">
        <v>618</v>
      </c>
      <c r="C172" s="10" t="s">
        <v>431</v>
      </c>
      <c r="D172" s="10" t="s">
        <v>424</v>
      </c>
      <c r="E172" s="10" t="s">
        <v>65</v>
      </c>
      <c r="F172" s="306" t="s">
        <v>617</v>
      </c>
      <c r="G172" s="548" t="e">
        <f>G173</f>
        <v>#REF!</v>
      </c>
      <c r="H172" s="578"/>
      <c r="I172" s="565"/>
    </row>
    <row r="173" spans="1:9" s="2" customFormat="1" ht="24" customHeight="1">
      <c r="A173" s="325"/>
      <c r="B173" s="9" t="s">
        <v>504</v>
      </c>
      <c r="C173" s="10" t="s">
        <v>431</v>
      </c>
      <c r="D173" s="10" t="s">
        <v>424</v>
      </c>
      <c r="E173" s="10" t="s">
        <v>65</v>
      </c>
      <c r="F173" s="306" t="s">
        <v>196</v>
      </c>
      <c r="G173" s="548" t="e">
        <f>#REF!</f>
        <v>#REF!</v>
      </c>
      <c r="H173" s="578"/>
      <c r="I173" s="565"/>
    </row>
    <row r="174" spans="1:9" s="2" customFormat="1" ht="13.5" customHeight="1">
      <c r="A174" s="325"/>
      <c r="B174" s="435" t="s">
        <v>575</v>
      </c>
      <c r="C174" s="436" t="s">
        <v>431</v>
      </c>
      <c r="D174" s="69" t="s">
        <v>424</v>
      </c>
      <c r="E174" s="69" t="s">
        <v>65</v>
      </c>
      <c r="F174" s="69" t="s">
        <v>196</v>
      </c>
      <c r="G174" s="538" t="e">
        <f>#REF!+#REF!</f>
        <v>#REF!</v>
      </c>
      <c r="H174" s="578"/>
      <c r="I174" s="565"/>
    </row>
    <row r="175" spans="1:9" s="2" customFormat="1" ht="14.25" customHeight="1">
      <c r="A175" s="325"/>
      <c r="B175" s="504" t="s">
        <v>775</v>
      </c>
      <c r="C175" s="134" t="s">
        <v>431</v>
      </c>
      <c r="D175" s="235" t="s">
        <v>427</v>
      </c>
      <c r="E175" s="134"/>
      <c r="F175" s="306"/>
      <c r="G175" s="556" t="e">
        <f>G176</f>
        <v>#REF!</v>
      </c>
      <c r="H175" s="578">
        <v>-6</v>
      </c>
      <c r="I175" s="565"/>
    </row>
    <row r="176" spans="1:9" s="2" customFormat="1" ht="25.5" customHeight="1">
      <c r="A176" s="325"/>
      <c r="B176" s="512" t="s">
        <v>333</v>
      </c>
      <c r="C176" s="90" t="s">
        <v>431</v>
      </c>
      <c r="D176" s="90" t="s">
        <v>427</v>
      </c>
      <c r="E176" s="45" t="s">
        <v>561</v>
      </c>
      <c r="F176" s="306"/>
      <c r="G176" s="558" t="e">
        <f>G177</f>
        <v>#REF!</v>
      </c>
      <c r="H176" s="576"/>
      <c r="I176" s="566"/>
    </row>
    <row r="177" spans="1:9" s="2" customFormat="1" ht="14.25" customHeight="1">
      <c r="A177" s="325"/>
      <c r="B177" s="9" t="s">
        <v>313</v>
      </c>
      <c r="C177" s="88" t="s">
        <v>431</v>
      </c>
      <c r="D177" s="88" t="s">
        <v>427</v>
      </c>
      <c r="E177" s="88" t="s">
        <v>561</v>
      </c>
      <c r="F177" s="300" t="s">
        <v>572</v>
      </c>
      <c r="G177" s="548" t="e">
        <f>G178</f>
        <v>#REF!</v>
      </c>
      <c r="H177" s="578"/>
      <c r="I177" s="565"/>
    </row>
    <row r="178" spans="1:9" s="2" customFormat="1" ht="14.25" customHeight="1">
      <c r="A178" s="325"/>
      <c r="B178" s="9" t="s">
        <v>494</v>
      </c>
      <c r="C178" s="88" t="s">
        <v>431</v>
      </c>
      <c r="D178" s="88" t="s">
        <v>427</v>
      </c>
      <c r="E178" s="88" t="s">
        <v>561</v>
      </c>
      <c r="F178" s="300" t="s">
        <v>315</v>
      </c>
      <c r="G178" s="548" t="e">
        <f>#REF!</f>
        <v>#REF!</v>
      </c>
      <c r="H178" s="578"/>
      <c r="I178" s="565"/>
    </row>
    <row r="179" spans="1:9" ht="15.75" customHeight="1">
      <c r="A179" s="326"/>
      <c r="B179" s="319" t="s">
        <v>436</v>
      </c>
      <c r="C179" s="320" t="s">
        <v>434</v>
      </c>
      <c r="D179" s="320"/>
      <c r="E179" s="320"/>
      <c r="F179" s="320"/>
      <c r="G179" s="551" t="e">
        <f>G184+G180</f>
        <v>#REF!</v>
      </c>
      <c r="H179" s="610">
        <f>H184+H180</f>
        <v>2654.2</v>
      </c>
      <c r="I179" s="573"/>
    </row>
    <row r="180" spans="1:9" ht="15">
      <c r="A180" s="326"/>
      <c r="B180" s="504" t="s">
        <v>276</v>
      </c>
      <c r="C180" s="135" t="s">
        <v>434</v>
      </c>
      <c r="D180" s="304" t="s">
        <v>424</v>
      </c>
      <c r="E180" s="135"/>
      <c r="F180" s="304"/>
      <c r="G180" s="549" t="e">
        <f>G181</f>
        <v>#REF!</v>
      </c>
      <c r="H180" s="571"/>
      <c r="I180" s="573"/>
    </row>
    <row r="181" spans="1:9" ht="25.5" customHeight="1">
      <c r="A181" s="326"/>
      <c r="B181" s="510" t="s">
        <v>358</v>
      </c>
      <c r="C181" s="92" t="s">
        <v>434</v>
      </c>
      <c r="D181" s="92" t="s">
        <v>424</v>
      </c>
      <c r="E181" s="312" t="s">
        <v>67</v>
      </c>
      <c r="F181" s="312"/>
      <c r="G181" s="547" t="e">
        <f>G182</f>
        <v>#REF!</v>
      </c>
      <c r="H181" s="578"/>
      <c r="I181" s="566"/>
    </row>
    <row r="182" spans="1:9" ht="12.75">
      <c r="A182" s="326"/>
      <c r="B182" s="11" t="s">
        <v>470</v>
      </c>
      <c r="C182" s="88" t="s">
        <v>434</v>
      </c>
      <c r="D182" s="88" t="s">
        <v>424</v>
      </c>
      <c r="E182" s="10" t="s">
        <v>67</v>
      </c>
      <c r="F182" s="306" t="s">
        <v>765</v>
      </c>
      <c r="G182" s="550" t="e">
        <f>G183</f>
        <v>#REF!</v>
      </c>
      <c r="H182" s="585"/>
      <c r="I182" s="586"/>
    </row>
    <row r="183" spans="1:9" ht="24.75" customHeight="1">
      <c r="A183" s="326"/>
      <c r="B183" s="11" t="s">
        <v>764</v>
      </c>
      <c r="C183" s="88" t="s">
        <v>434</v>
      </c>
      <c r="D183" s="88" t="s">
        <v>424</v>
      </c>
      <c r="E183" s="10" t="s">
        <v>67</v>
      </c>
      <c r="F183" s="306" t="s">
        <v>236</v>
      </c>
      <c r="G183" s="550" t="e">
        <f>#REF!</f>
        <v>#REF!</v>
      </c>
      <c r="H183" s="587"/>
      <c r="I183" s="543"/>
    </row>
    <row r="184" spans="1:9" ht="15" customHeight="1">
      <c r="A184" s="326"/>
      <c r="B184" s="504" t="s">
        <v>351</v>
      </c>
      <c r="C184" s="135" t="s">
        <v>434</v>
      </c>
      <c r="D184" s="304" t="s">
        <v>426</v>
      </c>
      <c r="E184" s="135"/>
      <c r="F184" s="304"/>
      <c r="G184" s="556" t="e">
        <f>G185+G189+G192+G196+G199+G203+G206</f>
        <v>#REF!</v>
      </c>
      <c r="H184" s="600">
        <f>H185+H189+H192+H196+H199+H203+H206</f>
        <v>2654.2</v>
      </c>
      <c r="I184" s="573"/>
    </row>
    <row r="185" spans="1:9" ht="15" customHeight="1">
      <c r="A185" s="326"/>
      <c r="B185" s="510" t="s">
        <v>738</v>
      </c>
      <c r="C185" s="90" t="s">
        <v>434</v>
      </c>
      <c r="D185" s="90" t="s">
        <v>426</v>
      </c>
      <c r="E185" s="45" t="s">
        <v>164</v>
      </c>
      <c r="F185" s="45"/>
      <c r="G185" s="555" t="e">
        <f>G186</f>
        <v>#REF!</v>
      </c>
      <c r="H185" s="571">
        <v>1198.8</v>
      </c>
      <c r="I185" s="573"/>
    </row>
    <row r="186" spans="1:9" ht="12" customHeight="1">
      <c r="A186" s="326"/>
      <c r="B186" s="11" t="s">
        <v>470</v>
      </c>
      <c r="C186" s="88" t="s">
        <v>434</v>
      </c>
      <c r="D186" s="88" t="s">
        <v>426</v>
      </c>
      <c r="E186" s="10" t="s">
        <v>739</v>
      </c>
      <c r="F186" s="306" t="s">
        <v>765</v>
      </c>
      <c r="G186" s="548" t="e">
        <f>G187</f>
        <v>#REF!</v>
      </c>
      <c r="H186" s="571"/>
      <c r="I186" s="573"/>
    </row>
    <row r="187" spans="1:9" ht="13.5" customHeight="1">
      <c r="A187" s="326"/>
      <c r="B187" s="11" t="s">
        <v>622</v>
      </c>
      <c r="C187" s="88" t="s">
        <v>434</v>
      </c>
      <c r="D187" s="88" t="s">
        <v>426</v>
      </c>
      <c r="E187" s="10" t="s">
        <v>164</v>
      </c>
      <c r="F187" s="306" t="s">
        <v>115</v>
      </c>
      <c r="G187" s="548" t="e">
        <f>G188</f>
        <v>#REF!</v>
      </c>
      <c r="H187" s="571"/>
      <c r="I187" s="573"/>
    </row>
    <row r="188" spans="1:9" ht="12" customHeight="1">
      <c r="A188" s="326"/>
      <c r="B188" s="435" t="s">
        <v>524</v>
      </c>
      <c r="C188" s="439" t="s">
        <v>434</v>
      </c>
      <c r="D188" s="439" t="s">
        <v>426</v>
      </c>
      <c r="E188" s="69" t="s">
        <v>164</v>
      </c>
      <c r="F188" s="69" t="s">
        <v>115</v>
      </c>
      <c r="G188" s="538" t="e">
        <f>#REF!</f>
        <v>#REF!</v>
      </c>
      <c r="H188" s="571"/>
      <c r="I188" s="573"/>
    </row>
    <row r="189" spans="1:9" ht="14.25" customHeight="1">
      <c r="A189" s="326"/>
      <c r="B189" s="510" t="s">
        <v>680</v>
      </c>
      <c r="C189" s="92" t="s">
        <v>434</v>
      </c>
      <c r="D189" s="92" t="s">
        <v>426</v>
      </c>
      <c r="E189" s="45" t="s">
        <v>343</v>
      </c>
      <c r="F189" s="45"/>
      <c r="G189" s="555" t="e">
        <f>G190</f>
        <v>#REF!</v>
      </c>
      <c r="H189" s="571"/>
      <c r="I189" s="573"/>
    </row>
    <row r="190" spans="1:9" ht="12.75" customHeight="1">
      <c r="A190" s="326"/>
      <c r="B190" s="11" t="s">
        <v>727</v>
      </c>
      <c r="C190" s="88" t="s">
        <v>434</v>
      </c>
      <c r="D190" s="88" t="s">
        <v>426</v>
      </c>
      <c r="E190" s="10" t="s">
        <v>343</v>
      </c>
      <c r="F190" s="306" t="s">
        <v>23</v>
      </c>
      <c r="G190" s="541" t="e">
        <f>G191</f>
        <v>#REF!</v>
      </c>
      <c r="H190" s="571"/>
      <c r="I190" s="573"/>
    </row>
    <row r="191" spans="1:9" ht="13.5" customHeight="1">
      <c r="A191" s="326"/>
      <c r="B191" s="11" t="s">
        <v>405</v>
      </c>
      <c r="C191" s="88" t="s">
        <v>434</v>
      </c>
      <c r="D191" s="88" t="s">
        <v>426</v>
      </c>
      <c r="E191" s="10" t="s">
        <v>343</v>
      </c>
      <c r="F191" s="306" t="s">
        <v>223</v>
      </c>
      <c r="G191" s="541" t="e">
        <f>#REF!</f>
        <v>#REF!</v>
      </c>
      <c r="H191" s="571"/>
      <c r="I191" s="573"/>
    </row>
    <row r="192" spans="1:9" ht="26.25" customHeight="1">
      <c r="A192" s="326"/>
      <c r="B192" s="515" t="s">
        <v>116</v>
      </c>
      <c r="C192" s="92" t="s">
        <v>434</v>
      </c>
      <c r="D192" s="92" t="s">
        <v>426</v>
      </c>
      <c r="E192" s="45" t="s">
        <v>344</v>
      </c>
      <c r="F192" s="45"/>
      <c r="G192" s="558" t="e">
        <f>G193</f>
        <v>#REF!</v>
      </c>
      <c r="H192" s="576"/>
      <c r="I192" s="542"/>
    </row>
    <row r="193" spans="1:9" ht="13.5" customHeight="1">
      <c r="A193" s="326"/>
      <c r="B193" s="11" t="s">
        <v>470</v>
      </c>
      <c r="C193" s="88" t="s">
        <v>434</v>
      </c>
      <c r="D193" s="88" t="s">
        <v>426</v>
      </c>
      <c r="E193" s="10" t="s">
        <v>344</v>
      </c>
      <c r="F193" s="306" t="s">
        <v>765</v>
      </c>
      <c r="G193" s="541" t="e">
        <f>G194</f>
        <v>#REF!</v>
      </c>
      <c r="H193" s="571"/>
      <c r="I193" s="573"/>
    </row>
    <row r="194" spans="1:9" ht="12.75" customHeight="1">
      <c r="A194" s="326"/>
      <c r="B194" s="11" t="s">
        <v>594</v>
      </c>
      <c r="C194" s="88" t="s">
        <v>434</v>
      </c>
      <c r="D194" s="88" t="s">
        <v>426</v>
      </c>
      <c r="E194" s="10" t="s">
        <v>344</v>
      </c>
      <c r="F194" s="306" t="s">
        <v>114</v>
      </c>
      <c r="G194" s="541" t="e">
        <f>#REF!</f>
        <v>#REF!</v>
      </c>
      <c r="H194" s="571"/>
      <c r="I194" s="573"/>
    </row>
    <row r="195" spans="1:9" ht="12" customHeight="1">
      <c r="A195" s="326"/>
      <c r="B195" s="435" t="s">
        <v>523</v>
      </c>
      <c r="C195" s="439" t="s">
        <v>434</v>
      </c>
      <c r="D195" s="439" t="s">
        <v>426</v>
      </c>
      <c r="E195" s="69" t="s">
        <v>344</v>
      </c>
      <c r="F195" s="440" t="s">
        <v>114</v>
      </c>
      <c r="G195" s="538" t="e">
        <f>#REF!</f>
        <v>#REF!</v>
      </c>
      <c r="H195" s="571"/>
      <c r="I195" s="573"/>
    </row>
    <row r="196" spans="1:9" ht="26.25" customHeight="1">
      <c r="A196" s="326"/>
      <c r="B196" s="531" t="s">
        <v>735</v>
      </c>
      <c r="C196" s="90" t="s">
        <v>434</v>
      </c>
      <c r="D196" s="90" t="s">
        <v>426</v>
      </c>
      <c r="E196" s="45" t="s">
        <v>165</v>
      </c>
      <c r="F196" s="45"/>
      <c r="G196" s="555" t="e">
        <f>G197</f>
        <v>#REF!</v>
      </c>
      <c r="H196" s="576"/>
      <c r="I196" s="566"/>
    </row>
    <row r="197" spans="1:9" ht="12" customHeight="1">
      <c r="A197" s="326"/>
      <c r="B197" s="11" t="s">
        <v>727</v>
      </c>
      <c r="C197" s="88" t="s">
        <v>434</v>
      </c>
      <c r="D197" s="88" t="s">
        <v>426</v>
      </c>
      <c r="E197" s="10" t="s">
        <v>165</v>
      </c>
      <c r="F197" s="306" t="s">
        <v>23</v>
      </c>
      <c r="G197" s="548" t="e">
        <f>G198</f>
        <v>#REF!</v>
      </c>
      <c r="H197" s="571"/>
      <c r="I197" s="573"/>
    </row>
    <row r="198" spans="1:9" ht="12" customHeight="1">
      <c r="A198" s="326"/>
      <c r="B198" s="11" t="s">
        <v>405</v>
      </c>
      <c r="C198" s="88" t="s">
        <v>434</v>
      </c>
      <c r="D198" s="88" t="s">
        <v>426</v>
      </c>
      <c r="E198" s="10" t="s">
        <v>165</v>
      </c>
      <c r="F198" s="306" t="s">
        <v>223</v>
      </c>
      <c r="G198" s="548" t="e">
        <f>#REF!</f>
        <v>#REF!</v>
      </c>
      <c r="H198" s="571"/>
      <c r="I198" s="573"/>
    </row>
    <row r="199" spans="1:9" ht="24.75" customHeight="1">
      <c r="A199" s="326"/>
      <c r="B199" s="510" t="s">
        <v>268</v>
      </c>
      <c r="C199" s="90" t="s">
        <v>434</v>
      </c>
      <c r="D199" s="90" t="s">
        <v>426</v>
      </c>
      <c r="E199" s="45" t="s">
        <v>31</v>
      </c>
      <c r="F199" s="45"/>
      <c r="G199" s="555" t="e">
        <f>G200</f>
        <v>#REF!</v>
      </c>
      <c r="H199" s="571">
        <v>1455.4</v>
      </c>
      <c r="I199" s="573"/>
    </row>
    <row r="200" spans="1:9" ht="12" customHeight="1">
      <c r="A200" s="326"/>
      <c r="B200" s="11" t="s">
        <v>470</v>
      </c>
      <c r="C200" s="88" t="s">
        <v>434</v>
      </c>
      <c r="D200" s="88" t="s">
        <v>426</v>
      </c>
      <c r="E200" s="10" t="s">
        <v>31</v>
      </c>
      <c r="F200" s="306" t="s">
        <v>765</v>
      </c>
      <c r="G200" s="548" t="e">
        <f>G201</f>
        <v>#REF!</v>
      </c>
      <c r="H200" s="571"/>
      <c r="I200" s="573"/>
    </row>
    <row r="201" spans="1:9" ht="12.75" customHeight="1">
      <c r="A201" s="326"/>
      <c r="B201" s="11" t="s">
        <v>622</v>
      </c>
      <c r="C201" s="88" t="s">
        <v>434</v>
      </c>
      <c r="D201" s="88" t="s">
        <v>426</v>
      </c>
      <c r="E201" s="10" t="s">
        <v>31</v>
      </c>
      <c r="F201" s="306" t="s">
        <v>115</v>
      </c>
      <c r="G201" s="548" t="e">
        <f>G202</f>
        <v>#REF!</v>
      </c>
      <c r="H201" s="571"/>
      <c r="I201" s="573"/>
    </row>
    <row r="202" spans="1:9" ht="12" customHeight="1">
      <c r="A202" s="326"/>
      <c r="B202" s="435" t="s">
        <v>523</v>
      </c>
      <c r="C202" s="439" t="s">
        <v>434</v>
      </c>
      <c r="D202" s="439" t="s">
        <v>426</v>
      </c>
      <c r="E202" s="69" t="s">
        <v>31</v>
      </c>
      <c r="F202" s="440" t="s">
        <v>115</v>
      </c>
      <c r="G202" s="538" t="e">
        <f>#REF!</f>
        <v>#REF!</v>
      </c>
      <c r="H202" s="571"/>
      <c r="I202" s="573"/>
    </row>
    <row r="203" spans="1:9" ht="18.75" customHeight="1">
      <c r="A203" s="326"/>
      <c r="B203" s="510" t="s">
        <v>310</v>
      </c>
      <c r="C203" s="90" t="s">
        <v>434</v>
      </c>
      <c r="D203" s="90" t="s">
        <v>426</v>
      </c>
      <c r="E203" s="45" t="s">
        <v>309</v>
      </c>
      <c r="F203" s="45"/>
      <c r="G203" s="555" t="e">
        <f>G204</f>
        <v>#REF!</v>
      </c>
      <c r="H203" s="576"/>
      <c r="I203" s="542"/>
    </row>
    <row r="204" spans="1:9" ht="14.25" customHeight="1">
      <c r="A204" s="326"/>
      <c r="B204" s="11" t="s">
        <v>470</v>
      </c>
      <c r="C204" s="88" t="s">
        <v>434</v>
      </c>
      <c r="D204" s="88" t="s">
        <v>426</v>
      </c>
      <c r="E204" s="10" t="s">
        <v>309</v>
      </c>
      <c r="F204" s="306" t="s">
        <v>765</v>
      </c>
      <c r="G204" s="548" t="e">
        <f>G205</f>
        <v>#REF!</v>
      </c>
      <c r="H204" s="571"/>
      <c r="I204" s="573"/>
    </row>
    <row r="205" spans="1:9" ht="13.5" customHeight="1">
      <c r="A205" s="326"/>
      <c r="B205" s="11" t="s">
        <v>622</v>
      </c>
      <c r="C205" s="88" t="s">
        <v>434</v>
      </c>
      <c r="D205" s="88" t="s">
        <v>426</v>
      </c>
      <c r="E205" s="10" t="s">
        <v>309</v>
      </c>
      <c r="F205" s="306" t="s">
        <v>115</v>
      </c>
      <c r="G205" s="548" t="e">
        <f>#REF!</f>
        <v>#REF!</v>
      </c>
      <c r="H205" s="571"/>
      <c r="I205" s="573"/>
    </row>
    <row r="206" spans="1:9" ht="27" customHeight="1">
      <c r="A206" s="326"/>
      <c r="B206" s="510" t="s">
        <v>770</v>
      </c>
      <c r="C206" s="92" t="s">
        <v>434</v>
      </c>
      <c r="D206" s="92" t="s">
        <v>426</v>
      </c>
      <c r="E206" s="312" t="s">
        <v>483</v>
      </c>
      <c r="F206" s="120"/>
      <c r="G206" s="555" t="e">
        <f>G207</f>
        <v>#REF!</v>
      </c>
      <c r="H206" s="571"/>
      <c r="I206" s="573"/>
    </row>
    <row r="207" spans="1:9" ht="12.75" customHeight="1">
      <c r="A207" s="326"/>
      <c r="B207" s="11" t="s">
        <v>727</v>
      </c>
      <c r="C207" s="88" t="s">
        <v>434</v>
      </c>
      <c r="D207" s="88" t="s">
        <v>426</v>
      </c>
      <c r="E207" s="10" t="s">
        <v>483</v>
      </c>
      <c r="F207" s="306" t="s">
        <v>23</v>
      </c>
      <c r="G207" s="548" t="e">
        <f>G208</f>
        <v>#REF!</v>
      </c>
      <c r="H207" s="571"/>
      <c r="I207" s="573"/>
    </row>
    <row r="208" spans="1:9" ht="14.25" customHeight="1">
      <c r="A208" s="326"/>
      <c r="B208" s="11" t="s">
        <v>405</v>
      </c>
      <c r="C208" s="88" t="s">
        <v>434</v>
      </c>
      <c r="D208" s="88" t="s">
        <v>426</v>
      </c>
      <c r="E208" s="10" t="s">
        <v>483</v>
      </c>
      <c r="F208" s="306" t="s">
        <v>223</v>
      </c>
      <c r="G208" s="548" t="e">
        <f>#REF!</f>
        <v>#REF!</v>
      </c>
      <c r="H208" s="571"/>
      <c r="I208" s="573"/>
    </row>
    <row r="209" spans="1:9" ht="14.25" customHeight="1">
      <c r="A209" s="326"/>
      <c r="B209" s="319" t="s">
        <v>435</v>
      </c>
      <c r="C209" s="320" t="s">
        <v>428</v>
      </c>
      <c r="D209" s="320"/>
      <c r="E209" s="320"/>
      <c r="F209" s="320"/>
      <c r="G209" s="551" t="e">
        <f>G210</f>
        <v>#REF!</v>
      </c>
      <c r="H209" s="571"/>
      <c r="I209" s="573"/>
    </row>
    <row r="210" spans="1:9" ht="15" customHeight="1">
      <c r="A210" s="326"/>
      <c r="B210" s="504" t="s">
        <v>42</v>
      </c>
      <c r="C210" s="134" t="s">
        <v>428</v>
      </c>
      <c r="D210" s="235" t="s">
        <v>424</v>
      </c>
      <c r="E210" s="135"/>
      <c r="F210" s="304"/>
      <c r="G210" s="556" t="e">
        <f>G211+G214</f>
        <v>#REF!</v>
      </c>
      <c r="H210" s="571"/>
      <c r="I210" s="573"/>
    </row>
    <row r="211" spans="1:9" ht="15.75" customHeight="1">
      <c r="A211" s="326"/>
      <c r="B211" s="510" t="s">
        <v>77</v>
      </c>
      <c r="C211" s="92" t="s">
        <v>428</v>
      </c>
      <c r="D211" s="92" t="s">
        <v>424</v>
      </c>
      <c r="E211" s="312" t="s">
        <v>269</v>
      </c>
      <c r="F211" s="312"/>
      <c r="G211" s="555" t="e">
        <f>G212</f>
        <v>#REF!</v>
      </c>
      <c r="H211" s="576"/>
      <c r="I211" s="566"/>
    </row>
    <row r="212" spans="1:9" ht="12.75" customHeight="1">
      <c r="A212" s="326"/>
      <c r="B212" s="9" t="s">
        <v>618</v>
      </c>
      <c r="C212" s="88" t="s">
        <v>428</v>
      </c>
      <c r="D212" s="88" t="s">
        <v>424</v>
      </c>
      <c r="E212" s="88" t="s">
        <v>269</v>
      </c>
      <c r="F212" s="300" t="s">
        <v>617</v>
      </c>
      <c r="G212" s="548" t="e">
        <f>G213</f>
        <v>#REF!</v>
      </c>
      <c r="H212" s="571"/>
      <c r="I212" s="573"/>
    </row>
    <row r="213" spans="1:9" ht="24" customHeight="1">
      <c r="A213" s="326"/>
      <c r="B213" s="9" t="s">
        <v>504</v>
      </c>
      <c r="C213" s="88" t="s">
        <v>428</v>
      </c>
      <c r="D213" s="88" t="s">
        <v>424</v>
      </c>
      <c r="E213" s="88" t="s">
        <v>269</v>
      </c>
      <c r="F213" s="300" t="s">
        <v>196</v>
      </c>
      <c r="G213" s="548" t="e">
        <f>#REF!</f>
        <v>#REF!</v>
      </c>
      <c r="H213" s="571"/>
      <c r="I213" s="573"/>
    </row>
    <row r="214" spans="1:9" ht="28.5" customHeight="1">
      <c r="A214" s="326"/>
      <c r="B214" s="512" t="s">
        <v>193</v>
      </c>
      <c r="C214" s="92" t="s">
        <v>428</v>
      </c>
      <c r="D214" s="92" t="s">
        <v>424</v>
      </c>
      <c r="E214" s="312" t="s">
        <v>536</v>
      </c>
      <c r="F214" s="312"/>
      <c r="G214" s="555" t="e">
        <f>G215</f>
        <v>#REF!</v>
      </c>
      <c r="H214" s="576"/>
      <c r="I214" s="566"/>
    </row>
    <row r="215" spans="1:9" ht="12.75" customHeight="1">
      <c r="A215" s="326"/>
      <c r="B215" s="9" t="s">
        <v>313</v>
      </c>
      <c r="C215" s="88" t="s">
        <v>428</v>
      </c>
      <c r="D215" s="88" t="s">
        <v>424</v>
      </c>
      <c r="E215" s="88" t="s">
        <v>536</v>
      </c>
      <c r="F215" s="300" t="s">
        <v>572</v>
      </c>
      <c r="G215" s="548" t="e">
        <f>G216</f>
        <v>#REF!</v>
      </c>
      <c r="H215" s="571"/>
      <c r="I215" s="573"/>
    </row>
    <row r="216" spans="1:9" ht="12.75" customHeight="1">
      <c r="A216" s="326"/>
      <c r="B216" s="9" t="s">
        <v>494</v>
      </c>
      <c r="C216" s="88" t="s">
        <v>428</v>
      </c>
      <c r="D216" s="88" t="s">
        <v>424</v>
      </c>
      <c r="E216" s="88" t="s">
        <v>536</v>
      </c>
      <c r="F216" s="300" t="s">
        <v>315</v>
      </c>
      <c r="G216" s="548" t="e">
        <f>#REF!</f>
        <v>#REF!</v>
      </c>
      <c r="H216" s="571"/>
      <c r="I216" s="573"/>
    </row>
    <row r="217" spans="1:9" ht="16.5" customHeight="1">
      <c r="A217" s="326"/>
      <c r="B217" s="319" t="s">
        <v>779</v>
      </c>
      <c r="C217" s="320" t="s">
        <v>261</v>
      </c>
      <c r="D217" s="320"/>
      <c r="E217" s="320"/>
      <c r="F217" s="320"/>
      <c r="G217" s="551" t="e">
        <f>G218</f>
        <v>#REF!</v>
      </c>
      <c r="H217" s="578">
        <v>230</v>
      </c>
      <c r="I217" s="573"/>
    </row>
    <row r="218" spans="1:9" ht="15" customHeight="1">
      <c r="A218" s="326"/>
      <c r="B218" s="504" t="s">
        <v>785</v>
      </c>
      <c r="C218" s="134" t="s">
        <v>261</v>
      </c>
      <c r="D218" s="235" t="s">
        <v>425</v>
      </c>
      <c r="E218" s="134"/>
      <c r="F218" s="235"/>
      <c r="G218" s="556" t="e">
        <f>G219</f>
        <v>#REF!</v>
      </c>
      <c r="H218" s="571"/>
      <c r="I218" s="573"/>
    </row>
    <row r="219" spans="1:9" ht="15" customHeight="1">
      <c r="A219" s="326"/>
      <c r="B219" s="510" t="s">
        <v>762</v>
      </c>
      <c r="C219" s="90" t="s">
        <v>261</v>
      </c>
      <c r="D219" s="90" t="s">
        <v>425</v>
      </c>
      <c r="E219" s="45" t="s">
        <v>693</v>
      </c>
      <c r="F219" s="45"/>
      <c r="G219" s="555" t="e">
        <f>G220</f>
        <v>#REF!</v>
      </c>
      <c r="H219" s="571"/>
      <c r="I219" s="573"/>
    </row>
    <row r="220" spans="1:9" ht="11.25" customHeight="1">
      <c r="A220" s="326"/>
      <c r="B220" s="9" t="s">
        <v>313</v>
      </c>
      <c r="C220" s="88" t="s">
        <v>261</v>
      </c>
      <c r="D220" s="88" t="s">
        <v>425</v>
      </c>
      <c r="E220" s="88" t="s">
        <v>693</v>
      </c>
      <c r="F220" s="300" t="s">
        <v>572</v>
      </c>
      <c r="G220" s="548" t="e">
        <f>G221</f>
        <v>#REF!</v>
      </c>
      <c r="H220" s="571"/>
      <c r="I220" s="573"/>
    </row>
    <row r="221" spans="1:9" ht="12.75" customHeight="1">
      <c r="A221" s="326"/>
      <c r="B221" s="9" t="s">
        <v>494</v>
      </c>
      <c r="C221" s="88" t="s">
        <v>261</v>
      </c>
      <c r="D221" s="88" t="s">
        <v>425</v>
      </c>
      <c r="E221" s="88" t="s">
        <v>693</v>
      </c>
      <c r="F221" s="300" t="s">
        <v>315</v>
      </c>
      <c r="G221" s="548" t="e">
        <f>#REF!</f>
        <v>#REF!</v>
      </c>
      <c r="H221" s="571"/>
      <c r="I221" s="573"/>
    </row>
    <row r="222" spans="1:9" ht="32.25" customHeight="1">
      <c r="A222" s="322">
        <v>808</v>
      </c>
      <c r="B222" s="323" t="s">
        <v>167</v>
      </c>
      <c r="C222" s="10"/>
      <c r="D222" s="10"/>
      <c r="E222" s="10"/>
      <c r="F222" s="10"/>
      <c r="G222" s="609" t="e">
        <f>G223</f>
        <v>#REF!</v>
      </c>
      <c r="H222" s="578">
        <v>150</v>
      </c>
      <c r="I222" s="573"/>
    </row>
    <row r="223" spans="1:9" ht="16.5" customHeight="1">
      <c r="A223" s="326"/>
      <c r="B223" s="319" t="s">
        <v>41</v>
      </c>
      <c r="C223" s="320" t="s">
        <v>424</v>
      </c>
      <c r="D223" s="42"/>
      <c r="E223" s="42"/>
      <c r="F223" s="42"/>
      <c r="G223" s="537" t="e">
        <f>G224</f>
        <v>#REF!</v>
      </c>
      <c r="H223" s="571"/>
      <c r="I223" s="573"/>
    </row>
    <row r="224" spans="1:9" ht="15" customHeight="1">
      <c r="A224" s="326"/>
      <c r="B224" s="505" t="s">
        <v>168</v>
      </c>
      <c r="C224" s="134" t="s">
        <v>424</v>
      </c>
      <c r="D224" s="235" t="s">
        <v>433</v>
      </c>
      <c r="E224" s="10"/>
      <c r="F224" s="10"/>
      <c r="G224" s="556" t="e">
        <f>G225</f>
        <v>#REF!</v>
      </c>
      <c r="H224" s="571"/>
      <c r="I224" s="573"/>
    </row>
    <row r="225" spans="1:9" ht="14.25" customHeight="1">
      <c r="A225" s="326"/>
      <c r="B225" s="96" t="s">
        <v>169</v>
      </c>
      <c r="C225" s="92" t="s">
        <v>424</v>
      </c>
      <c r="D225" s="92" t="s">
        <v>433</v>
      </c>
      <c r="E225" s="312" t="s">
        <v>166</v>
      </c>
      <c r="F225" s="90"/>
      <c r="G225" s="555" t="e">
        <f>G226</f>
        <v>#REF!</v>
      </c>
      <c r="H225" s="571"/>
      <c r="I225" s="573"/>
    </row>
    <row r="226" spans="1:9" ht="12.75" customHeight="1">
      <c r="A226" s="326"/>
      <c r="B226" s="524" t="s">
        <v>27</v>
      </c>
      <c r="C226" s="89" t="s">
        <v>424</v>
      </c>
      <c r="D226" s="89" t="s">
        <v>433</v>
      </c>
      <c r="E226" s="89" t="s">
        <v>166</v>
      </c>
      <c r="F226" s="525" t="s">
        <v>26</v>
      </c>
      <c r="G226" s="541" t="e">
        <f>#REF!</f>
        <v>#REF!</v>
      </c>
      <c r="H226" s="571"/>
      <c r="I226" s="573"/>
    </row>
    <row r="227" spans="1:9" ht="32.25" customHeight="1">
      <c r="A227" s="322">
        <v>866</v>
      </c>
      <c r="B227" s="323" t="s">
        <v>171</v>
      </c>
      <c r="C227" s="324"/>
      <c r="D227" s="324"/>
      <c r="E227" s="324"/>
      <c r="F227" s="432"/>
      <c r="G227" s="559" t="e">
        <f>G228+G256+G248</f>
        <v>#REF!</v>
      </c>
      <c r="H227" s="605">
        <f>H228+H256+H248</f>
        <v>512</v>
      </c>
      <c r="I227" s="573"/>
    </row>
    <row r="228" spans="1:9" ht="15.75" customHeight="1">
      <c r="A228" s="322"/>
      <c r="B228" s="319" t="s">
        <v>41</v>
      </c>
      <c r="C228" s="320" t="s">
        <v>424</v>
      </c>
      <c r="D228" s="320"/>
      <c r="E228" s="320"/>
      <c r="F228" s="320"/>
      <c r="G228" s="537" t="e">
        <f>G229</f>
        <v>#REF!</v>
      </c>
      <c r="H228" s="604">
        <f>H229</f>
        <v>512</v>
      </c>
      <c r="I228" s="573"/>
    </row>
    <row r="229" spans="1:9" ht="15" customHeight="1">
      <c r="A229" s="326"/>
      <c r="B229" s="505" t="s">
        <v>143</v>
      </c>
      <c r="C229" s="134" t="s">
        <v>424</v>
      </c>
      <c r="D229" s="235" t="s">
        <v>429</v>
      </c>
      <c r="E229" s="134"/>
      <c r="F229" s="235"/>
      <c r="G229" s="549" t="e">
        <f>G230+G239+G242+G245</f>
        <v>#REF!</v>
      </c>
      <c r="H229" s="571">
        <v>512</v>
      </c>
      <c r="I229" s="573"/>
    </row>
    <row r="230" spans="1:9" ht="12.75" customHeight="1">
      <c r="A230" s="326"/>
      <c r="B230" s="96" t="s">
        <v>170</v>
      </c>
      <c r="C230" s="92" t="s">
        <v>424</v>
      </c>
      <c r="D230" s="92" t="s">
        <v>429</v>
      </c>
      <c r="E230" s="312" t="s">
        <v>456</v>
      </c>
      <c r="F230" s="312"/>
      <c r="G230" s="547" t="e">
        <f>G231+G234+G237</f>
        <v>#REF!</v>
      </c>
      <c r="H230" s="571"/>
      <c r="I230" s="573"/>
    </row>
    <row r="231" spans="1:9" ht="12.75" customHeight="1">
      <c r="A231" s="326"/>
      <c r="B231" s="9" t="s">
        <v>201</v>
      </c>
      <c r="C231" s="88" t="s">
        <v>424</v>
      </c>
      <c r="D231" s="88" t="s">
        <v>429</v>
      </c>
      <c r="E231" s="88" t="s">
        <v>456</v>
      </c>
      <c r="F231" s="300" t="s">
        <v>202</v>
      </c>
      <c r="G231" s="539" t="e">
        <f>G232+G233</f>
        <v>#REF!</v>
      </c>
      <c r="H231" s="571"/>
      <c r="I231" s="573"/>
    </row>
    <row r="232" spans="1:9" ht="12.75" customHeight="1">
      <c r="A232" s="326"/>
      <c r="B232" s="9" t="s">
        <v>404</v>
      </c>
      <c r="C232" s="88" t="s">
        <v>424</v>
      </c>
      <c r="D232" s="88" t="s">
        <v>429</v>
      </c>
      <c r="E232" s="88" t="s">
        <v>456</v>
      </c>
      <c r="F232" s="300" t="s">
        <v>694</v>
      </c>
      <c r="G232" s="539" t="e">
        <f>#REF!+#REF!</f>
        <v>#REF!</v>
      </c>
      <c r="H232" s="571"/>
      <c r="I232" s="573"/>
    </row>
    <row r="233" spans="1:9" ht="12.75" customHeight="1">
      <c r="A233" s="326"/>
      <c r="B233" s="9" t="s">
        <v>495</v>
      </c>
      <c r="C233" s="88" t="s">
        <v>424</v>
      </c>
      <c r="D233" s="88" t="s">
        <v>429</v>
      </c>
      <c r="E233" s="88" t="s">
        <v>456</v>
      </c>
      <c r="F233" s="300" t="s">
        <v>695</v>
      </c>
      <c r="G233" s="539" t="e">
        <f>#REF!</f>
        <v>#REF!</v>
      </c>
      <c r="H233" s="571"/>
      <c r="I233" s="573"/>
    </row>
    <row r="234" spans="1:9" ht="12.75" customHeight="1">
      <c r="A234" s="326"/>
      <c r="B234" s="9" t="s">
        <v>313</v>
      </c>
      <c r="C234" s="88" t="s">
        <v>424</v>
      </c>
      <c r="D234" s="88" t="s">
        <v>429</v>
      </c>
      <c r="E234" s="88" t="s">
        <v>456</v>
      </c>
      <c r="F234" s="300" t="s">
        <v>572</v>
      </c>
      <c r="G234" s="539" t="e">
        <f>G235+G236</f>
        <v>#REF!</v>
      </c>
      <c r="H234" s="571"/>
      <c r="I234" s="573"/>
    </row>
    <row r="235" spans="1:9" ht="12.75" customHeight="1">
      <c r="A235" s="326"/>
      <c r="B235" s="9" t="s">
        <v>314</v>
      </c>
      <c r="C235" s="88" t="s">
        <v>424</v>
      </c>
      <c r="D235" s="88" t="s">
        <v>429</v>
      </c>
      <c r="E235" s="88" t="s">
        <v>456</v>
      </c>
      <c r="F235" s="300" t="s">
        <v>799</v>
      </c>
      <c r="G235" s="539" t="e">
        <f>#REF!+#REF!+#REF!</f>
        <v>#REF!</v>
      </c>
      <c r="H235" s="578"/>
      <c r="I235" s="573"/>
    </row>
    <row r="236" spans="1:9" ht="12.75" customHeight="1">
      <c r="A236" s="326"/>
      <c r="B236" s="9" t="s">
        <v>494</v>
      </c>
      <c r="C236" s="88" t="s">
        <v>424</v>
      </c>
      <c r="D236" s="88" t="s">
        <v>429</v>
      </c>
      <c r="E236" s="88" t="s">
        <v>456</v>
      </c>
      <c r="F236" s="300" t="s">
        <v>315</v>
      </c>
      <c r="G236" s="539" t="e">
        <f>#REF!+#REF!</f>
        <v>#REF!</v>
      </c>
      <c r="H236" s="578"/>
      <c r="I236" s="573"/>
    </row>
    <row r="237" spans="1:9" ht="23.25" customHeight="1">
      <c r="A237" s="326"/>
      <c r="B237" s="9" t="s">
        <v>710</v>
      </c>
      <c r="C237" s="88" t="s">
        <v>424</v>
      </c>
      <c r="D237" s="88" t="s">
        <v>429</v>
      </c>
      <c r="E237" s="88" t="s">
        <v>456</v>
      </c>
      <c r="F237" s="300" t="s">
        <v>332</v>
      </c>
      <c r="G237" s="539" t="e">
        <f>G238</f>
        <v>#REF!</v>
      </c>
      <c r="H237" s="571"/>
      <c r="I237" s="573"/>
    </row>
    <row r="238" spans="1:9" ht="12.75" customHeight="1">
      <c r="A238" s="326"/>
      <c r="B238" s="9" t="s">
        <v>44</v>
      </c>
      <c r="C238" s="88" t="s">
        <v>424</v>
      </c>
      <c r="D238" s="88" t="s">
        <v>429</v>
      </c>
      <c r="E238" s="88" t="s">
        <v>456</v>
      </c>
      <c r="F238" s="300" t="s">
        <v>43</v>
      </c>
      <c r="G238" s="550" t="e">
        <f>#REF!</f>
        <v>#REF!</v>
      </c>
      <c r="H238" s="571"/>
      <c r="I238" s="573"/>
    </row>
    <row r="239" spans="1:9" ht="12.75" customHeight="1">
      <c r="A239" s="326"/>
      <c r="B239" s="96" t="s">
        <v>414</v>
      </c>
      <c r="C239" s="92" t="s">
        <v>424</v>
      </c>
      <c r="D239" s="92" t="s">
        <v>429</v>
      </c>
      <c r="E239" s="312" t="s">
        <v>406</v>
      </c>
      <c r="F239" s="312"/>
      <c r="G239" s="547" t="e">
        <f>G240</f>
        <v>#REF!</v>
      </c>
      <c r="H239" s="571"/>
      <c r="I239" s="573"/>
    </row>
    <row r="240" spans="1:9" ht="23.25" customHeight="1">
      <c r="A240" s="326"/>
      <c r="B240" s="9" t="s">
        <v>710</v>
      </c>
      <c r="C240" s="88" t="s">
        <v>424</v>
      </c>
      <c r="D240" s="88" t="s">
        <v>429</v>
      </c>
      <c r="E240" s="88" t="s">
        <v>406</v>
      </c>
      <c r="F240" s="300" t="s">
        <v>332</v>
      </c>
      <c r="G240" s="539" t="e">
        <f>G241</f>
        <v>#REF!</v>
      </c>
      <c r="H240" s="571"/>
      <c r="I240" s="573"/>
    </row>
    <row r="241" spans="1:9" ht="12.75" customHeight="1">
      <c r="A241" s="326"/>
      <c r="B241" s="9" t="s">
        <v>96</v>
      </c>
      <c r="C241" s="88" t="s">
        <v>424</v>
      </c>
      <c r="D241" s="88" t="s">
        <v>429</v>
      </c>
      <c r="E241" s="88" t="s">
        <v>406</v>
      </c>
      <c r="F241" s="300" t="s">
        <v>709</v>
      </c>
      <c r="G241" s="550" t="e">
        <f>#REF!</f>
        <v>#REF!</v>
      </c>
      <c r="H241" s="571"/>
      <c r="I241" s="573"/>
    </row>
    <row r="242" spans="1:9" ht="26.25" customHeight="1">
      <c r="A242" s="326"/>
      <c r="B242" s="510" t="s">
        <v>316</v>
      </c>
      <c r="C242" s="92" t="s">
        <v>424</v>
      </c>
      <c r="D242" s="92" t="s">
        <v>429</v>
      </c>
      <c r="E242" s="312" t="s">
        <v>409</v>
      </c>
      <c r="F242" s="312"/>
      <c r="G242" s="560" t="e">
        <f>G243</f>
        <v>#REF!</v>
      </c>
      <c r="H242" s="576"/>
      <c r="I242" s="542"/>
    </row>
    <row r="243" spans="1:9" ht="12.75" customHeight="1">
      <c r="A243" s="326"/>
      <c r="B243" s="9" t="s">
        <v>313</v>
      </c>
      <c r="C243" s="88" t="s">
        <v>424</v>
      </c>
      <c r="D243" s="88" t="s">
        <v>429</v>
      </c>
      <c r="E243" s="88" t="s">
        <v>409</v>
      </c>
      <c r="F243" s="300" t="s">
        <v>572</v>
      </c>
      <c r="G243" s="550" t="e">
        <f>G244</f>
        <v>#REF!</v>
      </c>
      <c r="H243" s="571"/>
      <c r="I243" s="573"/>
    </row>
    <row r="244" spans="1:9" ht="12.75" customHeight="1">
      <c r="A244" s="326"/>
      <c r="B244" s="9" t="s">
        <v>494</v>
      </c>
      <c r="C244" s="88" t="s">
        <v>424</v>
      </c>
      <c r="D244" s="88" t="s">
        <v>429</v>
      </c>
      <c r="E244" s="88" t="s">
        <v>409</v>
      </c>
      <c r="F244" s="300" t="s">
        <v>315</v>
      </c>
      <c r="G244" s="550" t="e">
        <f>#REF!</f>
        <v>#REF!</v>
      </c>
      <c r="H244" s="571"/>
      <c r="I244" s="573"/>
    </row>
    <row r="245" spans="1:9" ht="12.75" customHeight="1">
      <c r="A245" s="326"/>
      <c r="B245" s="96" t="s">
        <v>233</v>
      </c>
      <c r="C245" s="92" t="s">
        <v>424</v>
      </c>
      <c r="D245" s="92" t="s">
        <v>429</v>
      </c>
      <c r="E245" s="312" t="s">
        <v>231</v>
      </c>
      <c r="F245" s="514"/>
      <c r="G245" s="560" t="e">
        <f>G247</f>
        <v>#REF!</v>
      </c>
      <c r="H245" s="571"/>
      <c r="I245" s="573"/>
    </row>
    <row r="246" spans="1:9" ht="18" customHeight="1">
      <c r="A246" s="326"/>
      <c r="B246" s="9" t="s">
        <v>710</v>
      </c>
      <c r="C246" s="88" t="s">
        <v>424</v>
      </c>
      <c r="D246" s="88" t="s">
        <v>429</v>
      </c>
      <c r="E246" s="88" t="s">
        <v>231</v>
      </c>
      <c r="F246" s="300" t="s">
        <v>332</v>
      </c>
      <c r="G246" s="550" t="e">
        <f>G247</f>
        <v>#REF!</v>
      </c>
      <c r="H246" s="571"/>
      <c r="I246" s="573"/>
    </row>
    <row r="247" spans="1:9" ht="12.75" customHeight="1">
      <c r="A247" s="326"/>
      <c r="B247" s="9" t="s">
        <v>96</v>
      </c>
      <c r="C247" s="88" t="s">
        <v>424</v>
      </c>
      <c r="D247" s="88" t="s">
        <v>429</v>
      </c>
      <c r="E247" s="88" t="s">
        <v>231</v>
      </c>
      <c r="F247" s="300" t="s">
        <v>709</v>
      </c>
      <c r="G247" s="550" t="e">
        <f>#REF!</f>
        <v>#REF!</v>
      </c>
      <c r="H247" s="571"/>
      <c r="I247" s="573"/>
    </row>
    <row r="248" spans="1:9" ht="14.25" customHeight="1">
      <c r="A248" s="326"/>
      <c r="B248" s="352" t="s">
        <v>213</v>
      </c>
      <c r="C248" s="320" t="s">
        <v>427</v>
      </c>
      <c r="D248" s="320"/>
      <c r="E248" s="320"/>
      <c r="F248" s="320"/>
      <c r="G248" s="551" t="e">
        <f>G249</f>
        <v>#REF!</v>
      </c>
      <c r="H248" s="571"/>
      <c r="I248" s="573"/>
    </row>
    <row r="249" spans="1:9" ht="14.25" customHeight="1">
      <c r="A249" s="326"/>
      <c r="B249" s="506" t="s">
        <v>595</v>
      </c>
      <c r="C249" s="235" t="s">
        <v>427</v>
      </c>
      <c r="D249" s="235" t="s">
        <v>261</v>
      </c>
      <c r="E249" s="235"/>
      <c r="F249" s="235"/>
      <c r="G249" s="561" t="e">
        <f>G250+G253</f>
        <v>#REF!</v>
      </c>
      <c r="H249" s="571"/>
      <c r="I249" s="573"/>
    </row>
    <row r="250" spans="1:9" ht="25.5" customHeight="1">
      <c r="A250" s="326"/>
      <c r="B250" s="531" t="s">
        <v>735</v>
      </c>
      <c r="C250" s="92" t="s">
        <v>427</v>
      </c>
      <c r="D250" s="92" t="s">
        <v>261</v>
      </c>
      <c r="E250" s="312" t="s">
        <v>165</v>
      </c>
      <c r="F250" s="315"/>
      <c r="G250" s="563" t="e">
        <f>G251</f>
        <v>#REF!</v>
      </c>
      <c r="H250" s="571"/>
      <c r="I250" s="573"/>
    </row>
    <row r="251" spans="1:9" ht="14.25" customHeight="1">
      <c r="A251" s="326"/>
      <c r="B251" s="9" t="s">
        <v>313</v>
      </c>
      <c r="C251" s="88" t="s">
        <v>427</v>
      </c>
      <c r="D251" s="88" t="s">
        <v>261</v>
      </c>
      <c r="E251" s="88" t="s">
        <v>165</v>
      </c>
      <c r="F251" s="300" t="s">
        <v>572</v>
      </c>
      <c r="G251" s="539" t="e">
        <f>G252</f>
        <v>#REF!</v>
      </c>
      <c r="H251" s="571"/>
      <c r="I251" s="573"/>
    </row>
    <row r="252" spans="1:9" ht="14.25" customHeight="1">
      <c r="A252" s="326"/>
      <c r="B252" s="9" t="s">
        <v>494</v>
      </c>
      <c r="C252" s="88" t="s">
        <v>427</v>
      </c>
      <c r="D252" s="88" t="s">
        <v>261</v>
      </c>
      <c r="E252" s="88" t="s">
        <v>165</v>
      </c>
      <c r="F252" s="300" t="s">
        <v>315</v>
      </c>
      <c r="G252" s="539" t="e">
        <f>#REF!</f>
        <v>#REF!</v>
      </c>
      <c r="H252" s="571"/>
      <c r="I252" s="573"/>
    </row>
    <row r="253" spans="1:9" ht="39" customHeight="1">
      <c r="A253" s="326"/>
      <c r="B253" s="510" t="s">
        <v>111</v>
      </c>
      <c r="C253" s="312" t="s">
        <v>427</v>
      </c>
      <c r="D253" s="312" t="s">
        <v>261</v>
      </c>
      <c r="E253" s="312" t="s">
        <v>307</v>
      </c>
      <c r="F253" s="312"/>
      <c r="G253" s="562" t="e">
        <f>G254</f>
        <v>#REF!</v>
      </c>
      <c r="H253" s="571"/>
      <c r="I253" s="573"/>
    </row>
    <row r="254" spans="1:9" ht="14.25" customHeight="1">
      <c r="A254" s="326"/>
      <c r="B254" s="9" t="s">
        <v>313</v>
      </c>
      <c r="C254" s="88" t="s">
        <v>427</v>
      </c>
      <c r="D254" s="88" t="s">
        <v>261</v>
      </c>
      <c r="E254" s="88" t="s">
        <v>307</v>
      </c>
      <c r="F254" s="300" t="s">
        <v>572</v>
      </c>
      <c r="G254" s="550" t="e">
        <f>G255</f>
        <v>#REF!</v>
      </c>
      <c r="H254" s="571"/>
      <c r="I254" s="573"/>
    </row>
    <row r="255" spans="1:9" ht="14.25" customHeight="1">
      <c r="A255" s="326"/>
      <c r="B255" s="9" t="s">
        <v>494</v>
      </c>
      <c r="C255" s="88" t="s">
        <v>427</v>
      </c>
      <c r="D255" s="88" t="s">
        <v>261</v>
      </c>
      <c r="E255" s="88" t="s">
        <v>307</v>
      </c>
      <c r="F255" s="300" t="s">
        <v>315</v>
      </c>
      <c r="G255" s="550" t="e">
        <f>#REF!</f>
        <v>#REF!</v>
      </c>
      <c r="H255" s="571"/>
      <c r="I255" s="573"/>
    </row>
    <row r="256" spans="1:9" ht="15" customHeight="1">
      <c r="A256" s="326"/>
      <c r="B256" s="319" t="s">
        <v>258</v>
      </c>
      <c r="C256" s="320" t="s">
        <v>432</v>
      </c>
      <c r="D256" s="320"/>
      <c r="E256" s="320"/>
      <c r="F256" s="320"/>
      <c r="G256" s="551" t="e">
        <f>G257</f>
        <v>#REF!</v>
      </c>
      <c r="H256" s="578"/>
      <c r="I256" s="573"/>
    </row>
    <row r="257" spans="1:9" ht="15.75" customHeight="1">
      <c r="A257" s="326"/>
      <c r="B257" s="504" t="s">
        <v>372</v>
      </c>
      <c r="C257" s="134" t="s">
        <v>432</v>
      </c>
      <c r="D257" s="235" t="s">
        <v>425</v>
      </c>
      <c r="E257" s="134"/>
      <c r="F257" s="235"/>
      <c r="G257" s="561" t="e">
        <f>G258+G261</f>
        <v>#REF!</v>
      </c>
      <c r="H257" s="578"/>
      <c r="I257" s="573"/>
    </row>
    <row r="258" spans="1:9" ht="12.75" customHeight="1">
      <c r="A258" s="326"/>
      <c r="B258" s="510" t="s">
        <v>227</v>
      </c>
      <c r="C258" s="92" t="s">
        <v>432</v>
      </c>
      <c r="D258" s="92" t="s">
        <v>425</v>
      </c>
      <c r="E258" s="312" t="s">
        <v>729</v>
      </c>
      <c r="F258" s="315"/>
      <c r="G258" s="563" t="e">
        <f>G259</f>
        <v>#REF!</v>
      </c>
      <c r="H258" s="576"/>
      <c r="I258" s="542"/>
    </row>
    <row r="259" spans="1:9" ht="12.75" customHeight="1">
      <c r="A259" s="326"/>
      <c r="B259" s="9" t="s">
        <v>313</v>
      </c>
      <c r="C259" s="88" t="s">
        <v>432</v>
      </c>
      <c r="D259" s="88" t="s">
        <v>425</v>
      </c>
      <c r="E259" s="88" t="s">
        <v>729</v>
      </c>
      <c r="F259" s="300" t="s">
        <v>572</v>
      </c>
      <c r="G259" s="539" t="e">
        <f>G260</f>
        <v>#REF!</v>
      </c>
      <c r="H259" s="571"/>
      <c r="I259" s="573"/>
    </row>
    <row r="260" spans="1:9" ht="14.25" customHeight="1">
      <c r="A260" s="326"/>
      <c r="B260" s="9" t="s">
        <v>494</v>
      </c>
      <c r="C260" s="88" t="s">
        <v>432</v>
      </c>
      <c r="D260" s="88" t="s">
        <v>425</v>
      </c>
      <c r="E260" s="88" t="s">
        <v>729</v>
      </c>
      <c r="F260" s="300" t="s">
        <v>315</v>
      </c>
      <c r="G260" s="539" t="e">
        <f>#REF!+#REF!</f>
        <v>#REF!</v>
      </c>
      <c r="H260" s="571"/>
      <c r="I260" s="573"/>
    </row>
    <row r="261" spans="1:9" ht="26.25" customHeight="1">
      <c r="A261" s="326"/>
      <c r="B261" s="531" t="s">
        <v>735</v>
      </c>
      <c r="C261" s="92" t="s">
        <v>432</v>
      </c>
      <c r="D261" s="92" t="s">
        <v>425</v>
      </c>
      <c r="E261" s="312" t="s">
        <v>165</v>
      </c>
      <c r="F261" s="315"/>
      <c r="G261" s="563" t="e">
        <f>G262</f>
        <v>#REF!</v>
      </c>
      <c r="H261" s="576"/>
      <c r="I261" s="566"/>
    </row>
    <row r="262" spans="1:9" ht="13.5" customHeight="1">
      <c r="A262" s="326"/>
      <c r="B262" s="9" t="s">
        <v>313</v>
      </c>
      <c r="C262" s="88" t="s">
        <v>432</v>
      </c>
      <c r="D262" s="88" t="s">
        <v>425</v>
      </c>
      <c r="E262" s="88" t="s">
        <v>165</v>
      </c>
      <c r="F262" s="300" t="s">
        <v>572</v>
      </c>
      <c r="G262" s="539" t="e">
        <f>G263</f>
        <v>#REF!</v>
      </c>
      <c r="H262" s="571"/>
      <c r="I262" s="573"/>
    </row>
    <row r="263" spans="1:9" ht="15" customHeight="1">
      <c r="A263" s="326"/>
      <c r="B263" s="9" t="s">
        <v>489</v>
      </c>
      <c r="C263" s="88" t="s">
        <v>432</v>
      </c>
      <c r="D263" s="88" t="s">
        <v>425</v>
      </c>
      <c r="E263" s="88" t="s">
        <v>165</v>
      </c>
      <c r="F263" s="300" t="s">
        <v>658</v>
      </c>
      <c r="G263" s="539" t="e">
        <f>#REF!</f>
        <v>#REF!</v>
      </c>
      <c r="H263" s="571"/>
      <c r="I263" s="573"/>
    </row>
    <row r="264" spans="1:9" ht="18" customHeight="1">
      <c r="A264" s="322">
        <v>892</v>
      </c>
      <c r="B264" s="323" t="s">
        <v>412</v>
      </c>
      <c r="C264" s="324"/>
      <c r="D264" s="324"/>
      <c r="E264" s="324"/>
      <c r="F264" s="432"/>
      <c r="G264" s="559" t="e">
        <f>G265+G276</f>
        <v>#REF!</v>
      </c>
      <c r="H264" s="598">
        <f>H265+H276</f>
        <v>533</v>
      </c>
      <c r="I264" s="573"/>
    </row>
    <row r="265" spans="1:9" ht="15.75" customHeight="1">
      <c r="A265" s="322"/>
      <c r="B265" s="319" t="s">
        <v>41</v>
      </c>
      <c r="C265" s="320" t="s">
        <v>424</v>
      </c>
      <c r="D265" s="320"/>
      <c r="E265" s="320"/>
      <c r="F265" s="320"/>
      <c r="G265" s="537" t="e">
        <f>G266</f>
        <v>#REF!</v>
      </c>
      <c r="H265" s="571">
        <v>533</v>
      </c>
      <c r="I265" s="573"/>
    </row>
    <row r="266" spans="1:9" ht="32.25" customHeight="1">
      <c r="A266" s="326"/>
      <c r="B266" s="505" t="s">
        <v>689</v>
      </c>
      <c r="C266" s="134" t="s">
        <v>424</v>
      </c>
      <c r="D266" s="235" t="s">
        <v>769</v>
      </c>
      <c r="E266" s="134"/>
      <c r="F266" s="235"/>
      <c r="G266" s="549" t="e">
        <f>G267</f>
        <v>#REF!</v>
      </c>
      <c r="H266" s="571"/>
      <c r="I266" s="573"/>
    </row>
    <row r="267" spans="1:9" ht="14.25" customHeight="1">
      <c r="A267" s="326"/>
      <c r="B267" s="96" t="s">
        <v>170</v>
      </c>
      <c r="C267" s="92" t="s">
        <v>424</v>
      </c>
      <c r="D267" s="92" t="s">
        <v>769</v>
      </c>
      <c r="E267" s="312" t="s">
        <v>456</v>
      </c>
      <c r="F267" s="312"/>
      <c r="G267" s="547" t="e">
        <f>G268+G271+G274</f>
        <v>#REF!</v>
      </c>
      <c r="H267" s="571"/>
      <c r="I267" s="573"/>
    </row>
    <row r="268" spans="1:9" ht="12.75" customHeight="1">
      <c r="A268" s="326"/>
      <c r="B268" s="9" t="s">
        <v>201</v>
      </c>
      <c r="C268" s="89" t="s">
        <v>424</v>
      </c>
      <c r="D268" s="89" t="s">
        <v>769</v>
      </c>
      <c r="E268" s="88" t="s">
        <v>456</v>
      </c>
      <c r="F268" s="300" t="s">
        <v>202</v>
      </c>
      <c r="G268" s="539" t="e">
        <f>G269+G270</f>
        <v>#REF!</v>
      </c>
      <c r="H268" s="571"/>
      <c r="I268" s="573"/>
    </row>
    <row r="269" spans="1:9" ht="12.75" customHeight="1">
      <c r="A269" s="326"/>
      <c r="B269" s="9" t="s">
        <v>404</v>
      </c>
      <c r="C269" s="88" t="s">
        <v>424</v>
      </c>
      <c r="D269" s="88" t="s">
        <v>769</v>
      </c>
      <c r="E269" s="88" t="s">
        <v>456</v>
      </c>
      <c r="F269" s="300" t="s">
        <v>694</v>
      </c>
      <c r="G269" s="539" t="e">
        <f>#REF!+#REF!</f>
        <v>#REF!</v>
      </c>
      <c r="H269" s="571"/>
      <c r="I269" s="573"/>
    </row>
    <row r="270" spans="1:9" ht="12.75" customHeight="1">
      <c r="A270" s="326"/>
      <c r="B270" s="9" t="s">
        <v>495</v>
      </c>
      <c r="C270" s="88" t="s">
        <v>424</v>
      </c>
      <c r="D270" s="88" t="s">
        <v>769</v>
      </c>
      <c r="E270" s="88" t="s">
        <v>456</v>
      </c>
      <c r="F270" s="300" t="s">
        <v>695</v>
      </c>
      <c r="G270" s="539" t="e">
        <f>#REF!</f>
        <v>#REF!</v>
      </c>
      <c r="H270" s="571"/>
      <c r="I270" s="573"/>
    </row>
    <row r="271" spans="1:9" ht="12.75" customHeight="1">
      <c r="A271" s="326"/>
      <c r="B271" s="9" t="s">
        <v>313</v>
      </c>
      <c r="C271" s="88" t="s">
        <v>424</v>
      </c>
      <c r="D271" s="88" t="s">
        <v>769</v>
      </c>
      <c r="E271" s="88" t="s">
        <v>456</v>
      </c>
      <c r="F271" s="300" t="s">
        <v>572</v>
      </c>
      <c r="G271" s="539" t="e">
        <f>G272+G273</f>
        <v>#REF!</v>
      </c>
      <c r="H271" s="571"/>
      <c r="I271" s="573"/>
    </row>
    <row r="272" spans="1:9" ht="12.75" customHeight="1">
      <c r="A272" s="326"/>
      <c r="B272" s="9" t="s">
        <v>314</v>
      </c>
      <c r="C272" s="88" t="s">
        <v>424</v>
      </c>
      <c r="D272" s="88" t="s">
        <v>769</v>
      </c>
      <c r="E272" s="88" t="s">
        <v>456</v>
      </c>
      <c r="F272" s="300" t="s">
        <v>799</v>
      </c>
      <c r="G272" s="539" t="e">
        <f>#REF!+#REF!</f>
        <v>#REF!</v>
      </c>
      <c r="H272" s="588"/>
      <c r="I272" s="573"/>
    </row>
    <row r="273" spans="1:9" ht="12.75" customHeight="1">
      <c r="A273" s="326"/>
      <c r="B273" s="9" t="s">
        <v>494</v>
      </c>
      <c r="C273" s="88" t="s">
        <v>424</v>
      </c>
      <c r="D273" s="88" t="s">
        <v>769</v>
      </c>
      <c r="E273" s="88" t="s">
        <v>456</v>
      </c>
      <c r="F273" s="300" t="s">
        <v>315</v>
      </c>
      <c r="G273" s="539" t="e">
        <f>#REF!+#REF!+#REF!+#REF!</f>
        <v>#REF!</v>
      </c>
      <c r="H273" s="588"/>
      <c r="I273" s="573"/>
    </row>
    <row r="274" spans="1:9" ht="21.75" customHeight="1">
      <c r="A274" s="326"/>
      <c r="B274" s="9" t="s">
        <v>710</v>
      </c>
      <c r="C274" s="88" t="s">
        <v>424</v>
      </c>
      <c r="D274" s="88" t="s">
        <v>769</v>
      </c>
      <c r="E274" s="88" t="s">
        <v>456</v>
      </c>
      <c r="F274" s="300" t="s">
        <v>332</v>
      </c>
      <c r="G274" s="539" t="e">
        <f>G275</f>
        <v>#REF!</v>
      </c>
      <c r="H274" s="571"/>
      <c r="I274" s="573"/>
    </row>
    <row r="275" spans="1:9" ht="14.25" customHeight="1">
      <c r="A275" s="326"/>
      <c r="B275" s="9" t="s">
        <v>44</v>
      </c>
      <c r="C275" s="88" t="s">
        <v>424</v>
      </c>
      <c r="D275" s="88" t="s">
        <v>769</v>
      </c>
      <c r="E275" s="88" t="s">
        <v>456</v>
      </c>
      <c r="F275" s="300" t="s">
        <v>43</v>
      </c>
      <c r="G275" s="564" t="e">
        <f>#REF!</f>
        <v>#REF!</v>
      </c>
      <c r="H275" s="571" t="s">
        <v>558</v>
      </c>
      <c r="I275" s="573"/>
    </row>
    <row r="276" spans="1:9" ht="30.75" customHeight="1">
      <c r="A276" s="326"/>
      <c r="B276" s="319" t="s">
        <v>697</v>
      </c>
      <c r="C276" s="320" t="s">
        <v>429</v>
      </c>
      <c r="D276" s="320"/>
      <c r="E276" s="320"/>
      <c r="F276" s="320"/>
      <c r="G276" s="537" t="e">
        <f>G277</f>
        <v>#REF!</v>
      </c>
      <c r="H276" s="571"/>
      <c r="I276" s="573"/>
    </row>
    <row r="277" spans="1:9" ht="18" customHeight="1">
      <c r="A277" s="326"/>
      <c r="B277" s="506" t="s">
        <v>537</v>
      </c>
      <c r="C277" s="135" t="s">
        <v>429</v>
      </c>
      <c r="D277" s="304" t="s">
        <v>424</v>
      </c>
      <c r="E277" s="134"/>
      <c r="F277" s="304"/>
      <c r="G277" s="549" t="e">
        <f>G278</f>
        <v>#REF!</v>
      </c>
      <c r="H277" s="571"/>
      <c r="I277" s="573"/>
    </row>
    <row r="278" spans="1:9" ht="14.25" customHeight="1">
      <c r="A278" s="326"/>
      <c r="B278" s="96" t="s">
        <v>327</v>
      </c>
      <c r="C278" s="90" t="s">
        <v>429</v>
      </c>
      <c r="D278" s="90" t="s">
        <v>424</v>
      </c>
      <c r="E278" s="45" t="s">
        <v>187</v>
      </c>
      <c r="F278" s="45"/>
      <c r="G278" s="547" t="e">
        <f>G279</f>
        <v>#REF!</v>
      </c>
      <c r="H278" s="576"/>
      <c r="I278" s="566"/>
    </row>
    <row r="279" spans="1:9" ht="15" customHeight="1">
      <c r="A279" s="326"/>
      <c r="B279" s="9" t="s">
        <v>627</v>
      </c>
      <c r="C279" s="10" t="s">
        <v>429</v>
      </c>
      <c r="D279" s="10" t="s">
        <v>424</v>
      </c>
      <c r="E279" s="10" t="s">
        <v>187</v>
      </c>
      <c r="F279" s="306" t="s">
        <v>573</v>
      </c>
      <c r="G279" s="550" t="e">
        <f>#REF!</f>
        <v>#REF!</v>
      </c>
      <c r="H279" s="571"/>
      <c r="I279" s="573"/>
    </row>
    <row r="280" spans="1:9" s="31" customFormat="1" ht="18" customHeight="1">
      <c r="A280" s="329"/>
      <c r="B280" s="146" t="s">
        <v>374</v>
      </c>
      <c r="C280" s="147"/>
      <c r="D280" s="147"/>
      <c r="E280" s="147"/>
      <c r="F280" s="147"/>
      <c r="G280" s="608" t="e">
        <f>G11+G227+G264+G222</f>
        <v>#REF!</v>
      </c>
      <c r="H280" s="606" t="e">
        <f>H11+H227+H264+H222</f>
        <v>#REF!</v>
      </c>
      <c r="I280" s="442"/>
    </row>
    <row r="281" spans="1:6" ht="12.75">
      <c r="A281" s="321"/>
      <c r="B281" s="8"/>
      <c r="C281" s="8"/>
      <c r="D281" s="8"/>
      <c r="E281" s="8"/>
      <c r="F281" s="8"/>
    </row>
    <row r="282" spans="1:8" ht="15">
      <c r="A282" s="143"/>
      <c r="B282" s="8"/>
      <c r="C282" s="8"/>
      <c r="D282" s="8"/>
      <c r="E282" s="8"/>
      <c r="F282" s="8"/>
      <c r="H282" s="31"/>
    </row>
    <row r="283" spans="1:6" ht="12.75">
      <c r="A283" s="143"/>
      <c r="B283" s="8"/>
      <c r="C283" s="8"/>
      <c r="D283" s="8"/>
      <c r="E283" s="8"/>
      <c r="F283" s="8"/>
    </row>
    <row r="284" spans="1:6" ht="12.75">
      <c r="A284" s="143"/>
      <c r="B284" s="8"/>
      <c r="C284" s="8"/>
      <c r="D284" s="8"/>
      <c r="E284" s="8"/>
      <c r="F284" s="8"/>
    </row>
    <row r="285" spans="1:6" ht="12.75">
      <c r="A285" s="143"/>
      <c r="B285" s="8"/>
      <c r="C285" s="8"/>
      <c r="D285" s="8"/>
      <c r="E285" s="8"/>
      <c r="F285" s="8"/>
    </row>
    <row r="286" spans="1:6" ht="12.75">
      <c r="A286" s="143"/>
      <c r="B286" s="8"/>
      <c r="C286" s="8"/>
      <c r="D286" s="8"/>
      <c r="E286" s="8"/>
      <c r="F286" s="8"/>
    </row>
    <row r="287" spans="1:6" ht="12.75">
      <c r="A287" s="143"/>
      <c r="B287" s="8"/>
      <c r="C287" s="8"/>
      <c r="D287" s="8"/>
      <c r="E287" s="8"/>
      <c r="F287" s="8"/>
    </row>
    <row r="288" spans="1:6" ht="12.75">
      <c r="A288" s="143"/>
      <c r="B288" s="8"/>
      <c r="C288" s="8"/>
      <c r="D288" s="8"/>
      <c r="E288" s="8"/>
      <c r="F288" s="8"/>
    </row>
    <row r="289" spans="1:6" ht="12.75">
      <c r="A289" s="143"/>
      <c r="B289" s="8"/>
      <c r="C289" s="8"/>
      <c r="D289" s="8"/>
      <c r="E289" s="8"/>
      <c r="F289" s="8"/>
    </row>
    <row r="290" spans="1:6" ht="12.75">
      <c r="A290" s="143"/>
      <c r="B290" s="8"/>
      <c r="C290" s="8"/>
      <c r="D290" s="8"/>
      <c r="E290" s="8"/>
      <c r="F290" s="8"/>
    </row>
    <row r="291" spans="1:6" ht="12.75">
      <c r="A291" s="143"/>
      <c r="B291" s="8"/>
      <c r="C291" s="8"/>
      <c r="D291" s="8"/>
      <c r="E291" s="8"/>
      <c r="F291" s="8"/>
    </row>
    <row r="292" spans="1:6" ht="12.75">
      <c r="A292" s="143"/>
      <c r="B292" s="8"/>
      <c r="C292" s="8"/>
      <c r="D292" s="8"/>
      <c r="E292" s="8"/>
      <c r="F292" s="8"/>
    </row>
    <row r="293" spans="1:6" ht="12.75">
      <c r="A293" s="143"/>
      <c r="B293" s="8"/>
      <c r="C293" s="8"/>
      <c r="D293" s="8"/>
      <c r="E293" s="8"/>
      <c r="F293" s="8"/>
    </row>
    <row r="294" spans="1:6" ht="12.75">
      <c r="A294" s="143"/>
      <c r="B294" s="8"/>
      <c r="C294" s="8"/>
      <c r="D294" s="8"/>
      <c r="E294" s="8"/>
      <c r="F294" s="8"/>
    </row>
    <row r="295" spans="1:6" ht="12.75">
      <c r="A295" s="143"/>
      <c r="B295" s="8"/>
      <c r="C295" s="8"/>
      <c r="D295" s="8"/>
      <c r="E295" s="8"/>
      <c r="F295" s="8"/>
    </row>
    <row r="296" spans="1:6" ht="12.75">
      <c r="A296" s="143"/>
      <c r="B296" s="8"/>
      <c r="C296" s="8"/>
      <c r="D296" s="8"/>
      <c r="E296" s="8"/>
      <c r="F296" s="8"/>
    </row>
    <row r="297" spans="1:6" ht="12.75">
      <c r="A297" s="143"/>
      <c r="B297" s="8"/>
      <c r="C297" s="8"/>
      <c r="D297" s="8"/>
      <c r="E297" s="8"/>
      <c r="F297" s="8"/>
    </row>
    <row r="298" spans="1:6" ht="12.75">
      <c r="A298" s="143"/>
      <c r="B298" s="8"/>
      <c r="C298" s="8"/>
      <c r="D298" s="8"/>
      <c r="E298" s="8"/>
      <c r="F298" s="8"/>
    </row>
    <row r="299" spans="1:6" ht="12.75">
      <c r="A299" s="143"/>
      <c r="B299" s="8"/>
      <c r="C299" s="8"/>
      <c r="D299" s="8"/>
      <c r="E299" s="8"/>
      <c r="F299" s="8"/>
    </row>
    <row r="300" spans="1:6" ht="12.75">
      <c r="A300" s="143"/>
      <c r="B300" s="8"/>
      <c r="C300" s="8"/>
      <c r="D300" s="8"/>
      <c r="E300" s="8"/>
      <c r="F300" s="8"/>
    </row>
    <row r="301" spans="1:6" ht="12.75">
      <c r="A301" s="143"/>
      <c r="B301" s="8"/>
      <c r="C301" s="8"/>
      <c r="D301" s="8"/>
      <c r="E301" s="8"/>
      <c r="F301" s="8"/>
    </row>
    <row r="302" spans="1:6" ht="12.75">
      <c r="A302" s="143"/>
      <c r="B302" s="8"/>
      <c r="C302" s="8"/>
      <c r="D302" s="8"/>
      <c r="E302" s="8"/>
      <c r="F302" s="8"/>
    </row>
    <row r="303" spans="1:6" ht="12.75">
      <c r="A303" s="143"/>
      <c r="B303" s="8"/>
      <c r="C303" s="8"/>
      <c r="D303" s="8"/>
      <c r="E303" s="8"/>
      <c r="F303" s="8"/>
    </row>
    <row r="304" spans="1:6" ht="12.75">
      <c r="A304" s="143"/>
      <c r="B304" s="8"/>
      <c r="C304" s="8"/>
      <c r="D304" s="8"/>
      <c r="E304" s="8"/>
      <c r="F304" s="8"/>
    </row>
    <row r="305" spans="1:6" ht="12.75">
      <c r="A305" s="143"/>
      <c r="B305" s="8"/>
      <c r="C305" s="8"/>
      <c r="D305" s="8"/>
      <c r="E305" s="8"/>
      <c r="F305" s="8"/>
    </row>
    <row r="306" spans="1:6" ht="12.75">
      <c r="A306" s="143"/>
      <c r="B306" s="8"/>
      <c r="C306" s="8"/>
      <c r="D306" s="8"/>
      <c r="E306" s="8"/>
      <c r="F306" s="8"/>
    </row>
    <row r="307" spans="1:6" ht="12.75">
      <c r="A307" s="143"/>
      <c r="B307" s="8"/>
      <c r="C307" s="8"/>
      <c r="D307" s="8"/>
      <c r="E307" s="8"/>
      <c r="F307" s="8"/>
    </row>
    <row r="308" spans="1:6" ht="12.75">
      <c r="A308" s="143"/>
      <c r="B308" s="8"/>
      <c r="C308" s="8"/>
      <c r="D308" s="8"/>
      <c r="E308" s="8"/>
      <c r="F308" s="8"/>
    </row>
    <row r="309" spans="1:6" ht="12.75">
      <c r="A309" s="143"/>
      <c r="B309" s="8"/>
      <c r="C309" s="8"/>
      <c r="D309" s="8"/>
      <c r="E309" s="8"/>
      <c r="F309" s="8"/>
    </row>
    <row r="310" spans="1:6" ht="12.75">
      <c r="A310" s="143"/>
      <c r="B310" s="8"/>
      <c r="C310" s="8"/>
      <c r="D310" s="8"/>
      <c r="E310" s="8"/>
      <c r="F310" s="8"/>
    </row>
    <row r="311" spans="1:6" ht="12.75">
      <c r="A311" s="143"/>
      <c r="B311" s="8"/>
      <c r="C311" s="8"/>
      <c r="D311" s="8"/>
      <c r="E311" s="8"/>
      <c r="F311" s="8"/>
    </row>
    <row r="312" spans="1:6" ht="12.75">
      <c r="A312" s="143"/>
      <c r="B312" s="8"/>
      <c r="C312" s="8"/>
      <c r="D312" s="8"/>
      <c r="E312" s="8"/>
      <c r="F312" s="8"/>
    </row>
    <row r="313" spans="1:6" ht="12.75">
      <c r="A313" s="143"/>
      <c r="B313" s="8"/>
      <c r="C313" s="8"/>
      <c r="D313" s="8"/>
      <c r="E313" s="8"/>
      <c r="F313" s="8"/>
    </row>
    <row r="314" spans="1:6" ht="12.75">
      <c r="A314" s="143"/>
      <c r="B314" s="8"/>
      <c r="C314" s="8"/>
      <c r="D314" s="8"/>
      <c r="E314" s="8"/>
      <c r="F314" s="8"/>
    </row>
    <row r="315" spans="1:6" ht="12.75">
      <c r="A315" s="143"/>
      <c r="B315" s="8"/>
      <c r="C315" s="8"/>
      <c r="D315" s="8"/>
      <c r="E315" s="8"/>
      <c r="F315" s="8"/>
    </row>
    <row r="316" spans="1:6" ht="12.75">
      <c r="A316" s="143"/>
      <c r="B316" s="8"/>
      <c r="C316" s="8"/>
      <c r="D316" s="8"/>
      <c r="E316" s="8"/>
      <c r="F316" s="8"/>
    </row>
    <row r="317" spans="1:6" ht="12.75">
      <c r="A317" s="143"/>
      <c r="B317" s="8"/>
      <c r="C317" s="8"/>
      <c r="D317" s="8"/>
      <c r="E317" s="8"/>
      <c r="F317" s="8"/>
    </row>
    <row r="318" spans="1:6" ht="12.75">
      <c r="A318" s="143"/>
      <c r="B318" s="8"/>
      <c r="C318" s="8"/>
      <c r="D318" s="8"/>
      <c r="E318" s="8"/>
      <c r="F318" s="8"/>
    </row>
    <row r="319" spans="1:6" ht="12.75">
      <c r="A319" s="143"/>
      <c r="B319" s="8"/>
      <c r="C319" s="8"/>
      <c r="D319" s="8"/>
      <c r="E319" s="8"/>
      <c r="F319" s="8"/>
    </row>
    <row r="320" spans="1:6" ht="12.75">
      <c r="A320" s="143"/>
      <c r="B320" s="8"/>
      <c r="C320" s="8"/>
      <c r="D320" s="8"/>
      <c r="E320" s="8"/>
      <c r="F320" s="8"/>
    </row>
    <row r="321" spans="1:6" ht="12.75">
      <c r="A321" s="143"/>
      <c r="B321" s="8"/>
      <c r="C321" s="8"/>
      <c r="D321" s="8"/>
      <c r="E321" s="8"/>
      <c r="F321" s="8"/>
    </row>
    <row r="322" spans="1:6" ht="12.75">
      <c r="A322" s="143"/>
      <c r="B322" s="8"/>
      <c r="C322" s="8"/>
      <c r="D322" s="8"/>
      <c r="E322" s="8"/>
      <c r="F322" s="8"/>
    </row>
    <row r="323" spans="1:6" ht="12.75">
      <c r="A323" s="143"/>
      <c r="B323" s="8"/>
      <c r="C323" s="8"/>
      <c r="D323" s="8"/>
      <c r="E323" s="8"/>
      <c r="F323" s="8"/>
    </row>
    <row r="324" spans="1:6" ht="12.75">
      <c r="A324" s="143"/>
      <c r="B324" s="8"/>
      <c r="C324" s="8"/>
      <c r="D324" s="8"/>
      <c r="E324" s="8"/>
      <c r="F324" s="8"/>
    </row>
    <row r="325" spans="1:6" ht="12.75">
      <c r="A325" s="143"/>
      <c r="B325" s="8"/>
      <c r="C325" s="8"/>
      <c r="D325" s="8"/>
      <c r="E325" s="8"/>
      <c r="F325" s="8"/>
    </row>
    <row r="326" spans="1:6" ht="12.75">
      <c r="A326" s="143"/>
      <c r="B326" s="8"/>
      <c r="C326" s="8"/>
      <c r="D326" s="8"/>
      <c r="E326" s="8"/>
      <c r="F326" s="8"/>
    </row>
    <row r="327" spans="1:6" ht="12.75">
      <c r="A327" s="143"/>
      <c r="B327" s="8"/>
      <c r="C327" s="8"/>
      <c r="D327" s="8"/>
      <c r="E327" s="8"/>
      <c r="F327" s="8"/>
    </row>
    <row r="328" spans="1:6" ht="12.75">
      <c r="A328" s="143"/>
      <c r="B328" s="8"/>
      <c r="C328" s="8"/>
      <c r="D328" s="8"/>
      <c r="E328" s="8"/>
      <c r="F328" s="8"/>
    </row>
    <row r="329" spans="1:6" ht="12.75">
      <c r="A329" s="143"/>
      <c r="B329" s="8"/>
      <c r="C329" s="8"/>
      <c r="D329" s="8"/>
      <c r="E329" s="8"/>
      <c r="F329" s="8"/>
    </row>
    <row r="330" spans="1:6" ht="12.75">
      <c r="A330" s="143"/>
      <c r="B330" s="8"/>
      <c r="C330" s="8"/>
      <c r="D330" s="8"/>
      <c r="E330" s="8"/>
      <c r="F330" s="8"/>
    </row>
    <row r="331" spans="1:6" ht="12.75">
      <c r="A331" s="143"/>
      <c r="B331" s="8"/>
      <c r="C331" s="8"/>
      <c r="D331" s="8"/>
      <c r="E331" s="8"/>
      <c r="F331" s="8"/>
    </row>
    <row r="332" spans="1:6" ht="12.75">
      <c r="A332" s="143"/>
      <c r="B332" s="8"/>
      <c r="C332" s="8"/>
      <c r="D332" s="8"/>
      <c r="E332" s="8"/>
      <c r="F332" s="8"/>
    </row>
    <row r="333" spans="1:6" ht="12.75">
      <c r="A333" s="143"/>
      <c r="B333" s="8"/>
      <c r="C333" s="8"/>
      <c r="D333" s="8"/>
      <c r="E333" s="8"/>
      <c r="F333" s="8"/>
    </row>
    <row r="334" spans="1:6" ht="12.75">
      <c r="A334" s="143"/>
      <c r="B334" s="8"/>
      <c r="C334" s="8"/>
      <c r="D334" s="8"/>
      <c r="E334" s="8"/>
      <c r="F334" s="8"/>
    </row>
    <row r="335" spans="1:6" ht="12.75">
      <c r="A335" s="143"/>
      <c r="B335" s="8"/>
      <c r="C335" s="8"/>
      <c r="D335" s="8"/>
      <c r="E335" s="8"/>
      <c r="F335" s="8"/>
    </row>
    <row r="336" spans="1:6" ht="12.75">
      <c r="A336" s="143"/>
      <c r="B336" s="8"/>
      <c r="C336" s="8"/>
      <c r="D336" s="8"/>
      <c r="E336" s="8"/>
      <c r="F336" s="8"/>
    </row>
    <row r="337" spans="1:6" ht="12.75">
      <c r="A337" s="143"/>
      <c r="B337" s="8"/>
      <c r="C337" s="8"/>
      <c r="D337" s="8"/>
      <c r="E337" s="8"/>
      <c r="F337" s="8"/>
    </row>
    <row r="338" spans="1:6" ht="12.75">
      <c r="A338" s="143"/>
      <c r="B338" s="8"/>
      <c r="C338" s="8"/>
      <c r="D338" s="8"/>
      <c r="E338" s="8"/>
      <c r="F338" s="8"/>
    </row>
    <row r="339" spans="1:6" ht="12.75">
      <c r="A339" s="143"/>
      <c r="B339" s="8"/>
      <c r="C339" s="8"/>
      <c r="D339" s="8"/>
      <c r="E339" s="8"/>
      <c r="F339" s="8"/>
    </row>
    <row r="340" spans="1:6" ht="12.75">
      <c r="A340" s="143"/>
      <c r="B340" s="8"/>
      <c r="C340" s="8"/>
      <c r="D340" s="8"/>
      <c r="E340" s="8"/>
      <c r="F340" s="8"/>
    </row>
    <row r="341" spans="1:6" ht="12.75">
      <c r="A341" s="143"/>
      <c r="B341" s="8"/>
      <c r="C341" s="8"/>
      <c r="D341" s="8"/>
      <c r="E341" s="8"/>
      <c r="F341" s="8"/>
    </row>
    <row r="342" spans="1:6" ht="12.75">
      <c r="A342" s="143"/>
      <c r="B342" s="8"/>
      <c r="C342" s="8"/>
      <c r="D342" s="8"/>
      <c r="E342" s="8"/>
      <c r="F342" s="8"/>
    </row>
    <row r="343" spans="1:6" ht="12.75">
      <c r="A343" s="143"/>
      <c r="B343" s="8"/>
      <c r="C343" s="8"/>
      <c r="D343" s="8"/>
      <c r="E343" s="8"/>
      <c r="F343" s="8"/>
    </row>
    <row r="344" spans="1:6" ht="12.75">
      <c r="A344" s="143"/>
      <c r="B344" s="8"/>
      <c r="C344" s="8"/>
      <c r="D344" s="8"/>
      <c r="E344" s="8"/>
      <c r="F344" s="8"/>
    </row>
    <row r="345" spans="1:6" ht="12.75">
      <c r="A345" s="143"/>
      <c r="B345" s="8"/>
      <c r="C345" s="8"/>
      <c r="D345" s="8"/>
      <c r="E345" s="8"/>
      <c r="F345" s="8"/>
    </row>
    <row r="346" spans="1:6" ht="12.75">
      <c r="A346" s="143"/>
      <c r="B346" s="8"/>
      <c r="C346" s="8"/>
      <c r="D346" s="8"/>
      <c r="E346" s="8"/>
      <c r="F346" s="8"/>
    </row>
    <row r="347" spans="1:6" ht="12.75">
      <c r="A347" s="143"/>
      <c r="B347" s="8"/>
      <c r="C347" s="8"/>
      <c r="D347" s="8"/>
      <c r="E347" s="8"/>
      <c r="F347" s="8"/>
    </row>
    <row r="348" spans="1:6" ht="12.75">
      <c r="A348" s="143"/>
      <c r="B348" s="8"/>
      <c r="C348" s="8"/>
      <c r="D348" s="8"/>
      <c r="E348" s="8"/>
      <c r="F348" s="8"/>
    </row>
    <row r="349" spans="1:6" ht="12.75">
      <c r="A349" s="143"/>
      <c r="B349" s="8"/>
      <c r="C349" s="8"/>
      <c r="D349" s="8"/>
      <c r="E349" s="8"/>
      <c r="F349" s="8"/>
    </row>
    <row r="350" spans="1:6" ht="12.75">
      <c r="A350" s="143"/>
      <c r="B350" s="8"/>
      <c r="C350" s="8"/>
      <c r="D350" s="8"/>
      <c r="E350" s="8"/>
      <c r="F350" s="8"/>
    </row>
    <row r="351" spans="1:6" ht="12.75">
      <c r="A351" s="143"/>
      <c r="B351" s="8"/>
      <c r="C351" s="8"/>
      <c r="D351" s="8"/>
      <c r="E351" s="8"/>
      <c r="F351" s="8"/>
    </row>
    <row r="352" spans="1:6" ht="12.75">
      <c r="A352" s="143"/>
      <c r="B352" s="8"/>
      <c r="C352" s="8"/>
      <c r="D352" s="8"/>
      <c r="E352" s="8"/>
      <c r="F352" s="8"/>
    </row>
    <row r="353" spans="1:6" ht="12.75">
      <c r="A353" s="143"/>
      <c r="B353" s="8"/>
      <c r="C353" s="8"/>
      <c r="D353" s="8"/>
      <c r="E353" s="8"/>
      <c r="F353" s="8"/>
    </row>
    <row r="354" spans="1:6" ht="12.75">
      <c r="A354" s="143"/>
      <c r="B354" s="8"/>
      <c r="C354" s="8"/>
      <c r="D354" s="8"/>
      <c r="E354" s="8"/>
      <c r="F354" s="8"/>
    </row>
    <row r="355" spans="1:6" ht="12.75">
      <c r="A355" s="143"/>
      <c r="B355" s="8"/>
      <c r="C355" s="8"/>
      <c r="D355" s="8"/>
      <c r="E355" s="8"/>
      <c r="F355" s="8"/>
    </row>
    <row r="356" spans="1:6" ht="12.75">
      <c r="A356" s="143"/>
      <c r="B356" s="8"/>
      <c r="C356" s="8"/>
      <c r="D356" s="8"/>
      <c r="E356" s="8"/>
      <c r="F356" s="8"/>
    </row>
    <row r="357" spans="1:6" ht="12.75">
      <c r="A357" s="143"/>
      <c r="B357" s="8"/>
      <c r="C357" s="8"/>
      <c r="D357" s="8"/>
      <c r="E357" s="8"/>
      <c r="F357" s="8"/>
    </row>
    <row r="358" spans="1:6" ht="12.75">
      <c r="A358" s="143"/>
      <c r="B358" s="8"/>
      <c r="C358" s="8"/>
      <c r="D358" s="8"/>
      <c r="E358" s="8"/>
      <c r="F358" s="8"/>
    </row>
    <row r="359" spans="1:6" ht="12.75">
      <c r="A359" s="143"/>
      <c r="B359" s="8"/>
      <c r="C359" s="8"/>
      <c r="D359" s="8"/>
      <c r="E359" s="8"/>
      <c r="F359" s="8"/>
    </row>
    <row r="360" spans="1:6" ht="12.75">
      <c r="A360" s="143"/>
      <c r="B360" s="8"/>
      <c r="C360" s="8"/>
      <c r="D360" s="8"/>
      <c r="E360" s="8"/>
      <c r="F360" s="8"/>
    </row>
    <row r="361" spans="1:6" ht="12.75">
      <c r="A361" s="143"/>
      <c r="B361" s="8"/>
      <c r="C361" s="8"/>
      <c r="D361" s="8"/>
      <c r="E361" s="8"/>
      <c r="F361" s="8"/>
    </row>
    <row r="362" spans="1:6" ht="12.75">
      <c r="A362" s="143"/>
      <c r="B362" s="8"/>
      <c r="C362" s="8"/>
      <c r="D362" s="8"/>
      <c r="E362" s="8"/>
      <c r="F362" s="8"/>
    </row>
    <row r="363" spans="1:6" ht="12.75">
      <c r="A363" s="143"/>
      <c r="B363" s="8"/>
      <c r="C363" s="8"/>
      <c r="D363" s="8"/>
      <c r="E363" s="8"/>
      <c r="F363" s="8"/>
    </row>
    <row r="364" spans="1:6" ht="12.75">
      <c r="A364" s="143"/>
      <c r="B364" s="8"/>
      <c r="C364" s="8"/>
      <c r="D364" s="8"/>
      <c r="E364" s="8"/>
      <c r="F364" s="8"/>
    </row>
    <row r="365" spans="1:6" ht="12.75">
      <c r="A365" s="143"/>
      <c r="B365" s="8"/>
      <c r="C365" s="8"/>
      <c r="D365" s="8"/>
      <c r="E365" s="8"/>
      <c r="F365" s="8"/>
    </row>
    <row r="366" spans="1:6" ht="12.75">
      <c r="A366" s="143"/>
      <c r="B366" s="8"/>
      <c r="C366" s="8"/>
      <c r="D366" s="8"/>
      <c r="E366" s="8"/>
      <c r="F366" s="8"/>
    </row>
    <row r="367" spans="1:6" ht="12.75">
      <c r="A367" s="143"/>
      <c r="B367" s="8"/>
      <c r="C367" s="8"/>
      <c r="D367" s="8"/>
      <c r="E367" s="8"/>
      <c r="F367" s="8"/>
    </row>
    <row r="368" spans="1:6" ht="12.75">
      <c r="A368" s="143"/>
      <c r="B368" s="8"/>
      <c r="C368" s="8"/>
      <c r="D368" s="8"/>
      <c r="E368" s="8"/>
      <c r="F368" s="8"/>
    </row>
    <row r="369" spans="1:6" ht="12.75">
      <c r="A369" s="143"/>
      <c r="B369" s="8"/>
      <c r="C369" s="8"/>
      <c r="D369" s="8"/>
      <c r="E369" s="8"/>
      <c r="F369" s="8"/>
    </row>
    <row r="370" spans="1:6" ht="12.75">
      <c r="A370" s="143"/>
      <c r="B370" s="8"/>
      <c r="C370" s="8"/>
      <c r="D370" s="8"/>
      <c r="E370" s="8"/>
      <c r="F370" s="8"/>
    </row>
    <row r="371" spans="1:6" ht="12.75">
      <c r="A371" s="143"/>
      <c r="B371" s="8"/>
      <c r="C371" s="8"/>
      <c r="D371" s="8"/>
      <c r="E371" s="8"/>
      <c r="F371" s="8"/>
    </row>
    <row r="372" spans="1:6" ht="12.75">
      <c r="A372" s="143"/>
      <c r="B372" s="8"/>
      <c r="C372" s="8"/>
      <c r="D372" s="8"/>
      <c r="E372" s="8"/>
      <c r="F372" s="8"/>
    </row>
    <row r="373" spans="1:6" ht="12.75">
      <c r="A373" s="143"/>
      <c r="B373" s="8"/>
      <c r="C373" s="8"/>
      <c r="D373" s="8"/>
      <c r="E373" s="8"/>
      <c r="F373" s="8"/>
    </row>
    <row r="374" spans="1:6" ht="12.75">
      <c r="A374" s="143"/>
      <c r="B374" s="8"/>
      <c r="C374" s="8"/>
      <c r="D374" s="8"/>
      <c r="E374" s="8"/>
      <c r="F374" s="8"/>
    </row>
    <row r="375" spans="1:6" ht="12.75">
      <c r="A375" s="143"/>
      <c r="B375" s="8"/>
      <c r="C375" s="8"/>
      <c r="D375" s="8"/>
      <c r="E375" s="8"/>
      <c r="F375" s="8"/>
    </row>
    <row r="376" spans="1:6" ht="12.75">
      <c r="A376" s="143"/>
      <c r="B376" s="8"/>
      <c r="C376" s="8"/>
      <c r="D376" s="8"/>
      <c r="E376" s="8"/>
      <c r="F376" s="8"/>
    </row>
    <row r="377" spans="1:6" ht="12.75">
      <c r="A377" s="143"/>
      <c r="B377" s="8"/>
      <c r="C377" s="8"/>
      <c r="D377" s="8"/>
      <c r="E377" s="8"/>
      <c r="F377" s="8"/>
    </row>
    <row r="378" spans="1:6" ht="12.75">
      <c r="A378" s="143"/>
      <c r="B378" s="8"/>
      <c r="C378" s="8"/>
      <c r="D378" s="8"/>
      <c r="E378" s="8"/>
      <c r="F378" s="8"/>
    </row>
    <row r="379" spans="1:6" ht="12.75">
      <c r="A379" s="143"/>
      <c r="B379" s="8"/>
      <c r="C379" s="8"/>
      <c r="D379" s="8"/>
      <c r="E379" s="8"/>
      <c r="F379" s="8"/>
    </row>
    <row r="380" spans="1:6" ht="12.75">
      <c r="A380" s="143"/>
      <c r="B380" s="8"/>
      <c r="C380" s="8"/>
      <c r="D380" s="8"/>
      <c r="E380" s="8"/>
      <c r="F380" s="8"/>
    </row>
    <row r="381" spans="1:6" ht="12.75">
      <c r="A381" s="143"/>
      <c r="B381" s="8"/>
      <c r="C381" s="8"/>
      <c r="D381" s="8"/>
      <c r="E381" s="8"/>
      <c r="F381" s="8"/>
    </row>
    <row r="382" spans="1:6" ht="12.75">
      <c r="A382" s="143"/>
      <c r="B382" s="8"/>
      <c r="C382" s="8"/>
      <c r="D382" s="8"/>
      <c r="E382" s="8"/>
      <c r="F382" s="8"/>
    </row>
    <row r="383" spans="1:6" ht="12.75">
      <c r="A383" s="143"/>
      <c r="B383" s="8"/>
      <c r="C383" s="8"/>
      <c r="D383" s="8"/>
      <c r="E383" s="8"/>
      <c r="F383" s="8"/>
    </row>
    <row r="384" spans="1:6" ht="12.75">
      <c r="A384" s="143"/>
      <c r="B384" s="8"/>
      <c r="C384" s="8"/>
      <c r="D384" s="8"/>
      <c r="E384" s="8"/>
      <c r="F384" s="8"/>
    </row>
    <row r="385" spans="1:6" ht="12.75">
      <c r="A385" s="143"/>
      <c r="B385" s="8"/>
      <c r="C385" s="8"/>
      <c r="D385" s="8"/>
      <c r="E385" s="8"/>
      <c r="F385" s="8"/>
    </row>
    <row r="386" spans="1:6" ht="12.75">
      <c r="A386" s="143"/>
      <c r="B386" s="8"/>
      <c r="C386" s="8"/>
      <c r="D386" s="8"/>
      <c r="E386" s="8"/>
      <c r="F386" s="8"/>
    </row>
    <row r="387" spans="1:6" ht="12.75">
      <c r="A387" s="143"/>
      <c r="B387" s="8"/>
      <c r="C387" s="8"/>
      <c r="D387" s="8"/>
      <c r="E387" s="8"/>
      <c r="F387" s="8"/>
    </row>
    <row r="388" spans="1:6" ht="12.75">
      <c r="A388" s="143"/>
      <c r="B388" s="8"/>
      <c r="C388" s="8"/>
      <c r="D388" s="8"/>
      <c r="E388" s="8"/>
      <c r="F388" s="8"/>
    </row>
    <row r="389" spans="1:6" ht="12.75">
      <c r="A389" s="143"/>
      <c r="B389" s="8"/>
      <c r="C389" s="8"/>
      <c r="D389" s="8"/>
      <c r="E389" s="8"/>
      <c r="F389" s="8"/>
    </row>
    <row r="390" spans="1:6" ht="12.75">
      <c r="A390" s="143"/>
      <c r="B390" s="8"/>
      <c r="C390" s="8"/>
      <c r="D390" s="8"/>
      <c r="E390" s="8"/>
      <c r="F390" s="8"/>
    </row>
    <row r="391" spans="1:6" ht="12.75">
      <c r="A391" s="143"/>
      <c r="B391" s="8"/>
      <c r="C391" s="8"/>
      <c r="D391" s="8"/>
      <c r="E391" s="8"/>
      <c r="F391" s="8"/>
    </row>
    <row r="392" spans="1:6" ht="12.75">
      <c r="A392" s="143"/>
      <c r="B392" s="8"/>
      <c r="C392" s="8"/>
      <c r="D392" s="8"/>
      <c r="E392" s="8"/>
      <c r="F392" s="8"/>
    </row>
    <row r="393" spans="1:6" ht="12.75">
      <c r="A393" s="143"/>
      <c r="B393" s="8"/>
      <c r="C393" s="8"/>
      <c r="D393" s="8"/>
      <c r="E393" s="8"/>
      <c r="F393" s="8"/>
    </row>
    <row r="394" spans="1:6" ht="12.75">
      <c r="A394" s="143"/>
      <c r="B394" s="8"/>
      <c r="C394" s="8"/>
      <c r="D394" s="8"/>
      <c r="E394" s="8"/>
      <c r="F394" s="8"/>
    </row>
    <row r="395" spans="1:6" ht="12.75">
      <c r="A395" s="143"/>
      <c r="B395" s="8"/>
      <c r="C395" s="8"/>
      <c r="D395" s="8"/>
      <c r="E395" s="8"/>
      <c r="F395" s="8"/>
    </row>
    <row r="396" spans="1:6" ht="12.75">
      <c r="A396" s="143"/>
      <c r="B396" s="8"/>
      <c r="C396" s="8"/>
      <c r="D396" s="8"/>
      <c r="E396" s="8"/>
      <c r="F396" s="8"/>
    </row>
    <row r="397" spans="1:6" ht="12.75">
      <c r="A397" s="143"/>
      <c r="B397" s="8"/>
      <c r="C397" s="8"/>
      <c r="D397" s="8"/>
      <c r="E397" s="8"/>
      <c r="F397" s="8"/>
    </row>
    <row r="398" spans="1:6" ht="12.75">
      <c r="A398" s="143"/>
      <c r="B398" s="8"/>
      <c r="C398" s="8"/>
      <c r="D398" s="8"/>
      <c r="E398" s="8"/>
      <c r="F398" s="8"/>
    </row>
    <row r="399" spans="1:6" ht="12.75">
      <c r="A399" s="143"/>
      <c r="B399" s="8"/>
      <c r="C399" s="8"/>
      <c r="D399" s="8"/>
      <c r="E399" s="8"/>
      <c r="F399" s="8"/>
    </row>
    <row r="400" spans="1:6" ht="12.75">
      <c r="A400" s="143"/>
      <c r="B400" s="8"/>
      <c r="C400" s="8"/>
      <c r="D400" s="8"/>
      <c r="E400" s="8"/>
      <c r="F400" s="8"/>
    </row>
    <row r="401" spans="1:6" ht="12.75">
      <c r="A401" s="143"/>
      <c r="B401" s="8"/>
      <c r="C401" s="8"/>
      <c r="D401" s="8"/>
      <c r="E401" s="8"/>
      <c r="F401" s="8"/>
    </row>
    <row r="402" spans="1:6" ht="12.75">
      <c r="A402" s="143"/>
      <c r="B402" s="8"/>
      <c r="C402" s="8"/>
      <c r="D402" s="8"/>
      <c r="E402" s="8"/>
      <c r="F402" s="8"/>
    </row>
    <row r="403" spans="1:6" ht="12.75">
      <c r="A403" s="143"/>
      <c r="B403" s="8"/>
      <c r="C403" s="8"/>
      <c r="D403" s="8"/>
      <c r="E403" s="8"/>
      <c r="F403" s="8"/>
    </row>
    <row r="404" spans="1:6" ht="12.75">
      <c r="A404" s="143"/>
      <c r="B404" s="8"/>
      <c r="C404" s="8"/>
      <c r="D404" s="8"/>
      <c r="E404" s="8"/>
      <c r="F404" s="8"/>
    </row>
    <row r="405" spans="1:6" ht="12.75">
      <c r="A405" s="143"/>
      <c r="B405" s="8"/>
      <c r="C405" s="8"/>
      <c r="D405" s="8"/>
      <c r="E405" s="8"/>
      <c r="F405" s="8"/>
    </row>
    <row r="406" spans="1:6" ht="12.75">
      <c r="A406" s="143"/>
      <c r="B406" s="8"/>
      <c r="C406" s="8"/>
      <c r="D406" s="8"/>
      <c r="E406" s="8"/>
      <c r="F406" s="8"/>
    </row>
    <row r="407" spans="1:6" ht="12.75">
      <c r="A407" s="143"/>
      <c r="B407" s="8"/>
      <c r="C407" s="8"/>
      <c r="D407" s="8"/>
      <c r="E407" s="8"/>
      <c r="F407" s="8"/>
    </row>
    <row r="408" spans="1:6" ht="12.75">
      <c r="A408" s="143"/>
      <c r="B408" s="8"/>
      <c r="C408" s="8"/>
      <c r="D408" s="8"/>
      <c r="E408" s="8"/>
      <c r="F408" s="8"/>
    </row>
    <row r="409" spans="1:6" ht="12.75">
      <c r="A409" s="143"/>
      <c r="B409" s="8"/>
      <c r="C409" s="8"/>
      <c r="D409" s="8"/>
      <c r="E409" s="8"/>
      <c r="F409" s="8"/>
    </row>
    <row r="410" spans="1:6" ht="12.75">
      <c r="A410" s="143"/>
      <c r="B410" s="8"/>
      <c r="C410" s="8"/>
      <c r="D410" s="8"/>
      <c r="E410" s="8"/>
      <c r="F410" s="8"/>
    </row>
    <row r="411" spans="1:6" ht="12.75">
      <c r="A411" s="143"/>
      <c r="B411" s="8"/>
      <c r="C411" s="8"/>
      <c r="D411" s="8"/>
      <c r="E411" s="8"/>
      <c r="F411" s="8"/>
    </row>
    <row r="412" spans="1:6" ht="12.75">
      <c r="A412" s="143"/>
      <c r="B412" s="8"/>
      <c r="C412" s="8"/>
      <c r="D412" s="8"/>
      <c r="E412" s="8"/>
      <c r="F412" s="8"/>
    </row>
    <row r="413" spans="1:6" ht="12.75">
      <c r="A413" s="143"/>
      <c r="B413" s="8"/>
      <c r="C413" s="8"/>
      <c r="D413" s="8"/>
      <c r="E413" s="8"/>
      <c r="F413" s="8"/>
    </row>
    <row r="414" spans="1:6" ht="12.75">
      <c r="A414" s="143"/>
      <c r="B414" s="8"/>
      <c r="C414" s="8"/>
      <c r="D414" s="8"/>
      <c r="E414" s="8"/>
      <c r="F414" s="8"/>
    </row>
    <row r="415" spans="1:6" ht="12.75">
      <c r="A415" s="143"/>
      <c r="B415" s="8"/>
      <c r="C415" s="8"/>
      <c r="D415" s="8"/>
      <c r="E415" s="8"/>
      <c r="F415" s="8"/>
    </row>
    <row r="416" spans="1:6" ht="12.75">
      <c r="A416" s="143"/>
      <c r="B416" s="8"/>
      <c r="C416" s="8"/>
      <c r="D416" s="8"/>
      <c r="E416" s="8"/>
      <c r="F416" s="8"/>
    </row>
    <row r="417" spans="1:6" ht="12.75">
      <c r="A417" s="143"/>
      <c r="B417" s="8"/>
      <c r="C417" s="8"/>
      <c r="D417" s="8"/>
      <c r="E417" s="8"/>
      <c r="F417" s="8"/>
    </row>
    <row r="418" spans="1:6" ht="12.75">
      <c r="A418" s="143"/>
      <c r="B418" s="8"/>
      <c r="C418" s="8"/>
      <c r="D418" s="8"/>
      <c r="E418" s="8"/>
      <c r="F418" s="8"/>
    </row>
    <row r="419" spans="1:6" ht="12.75">
      <c r="A419" s="143"/>
      <c r="B419" s="8"/>
      <c r="C419" s="8"/>
      <c r="D419" s="8"/>
      <c r="E419" s="8"/>
      <c r="F419" s="8"/>
    </row>
    <row r="420" spans="1:6" ht="12.75">
      <c r="A420" s="143"/>
      <c r="B420" s="8"/>
      <c r="C420" s="8"/>
      <c r="D420" s="8"/>
      <c r="E420" s="8"/>
      <c r="F420" s="8"/>
    </row>
    <row r="421" spans="1:6" ht="12.75">
      <c r="A421" s="143"/>
      <c r="B421" s="8"/>
      <c r="C421" s="8"/>
      <c r="D421" s="8"/>
      <c r="E421" s="8"/>
      <c r="F421" s="8"/>
    </row>
    <row r="422" spans="1:6" ht="12.75">
      <c r="A422" s="143"/>
      <c r="B422" s="8"/>
      <c r="C422" s="8"/>
      <c r="D422" s="8"/>
      <c r="E422" s="8"/>
      <c r="F422" s="8"/>
    </row>
    <row r="423" spans="1:6" ht="12.75">
      <c r="A423" s="143"/>
      <c r="B423" s="8"/>
      <c r="C423" s="8"/>
      <c r="D423" s="8"/>
      <c r="E423" s="8"/>
      <c r="F423" s="8"/>
    </row>
    <row r="424" spans="1:6" ht="12.75">
      <c r="A424" s="143"/>
      <c r="B424" s="8"/>
      <c r="C424" s="8"/>
      <c r="D424" s="8"/>
      <c r="E424" s="8"/>
      <c r="F424" s="8"/>
    </row>
    <row r="425" spans="1:6" ht="12.75">
      <c r="A425" s="143"/>
      <c r="B425" s="8"/>
      <c r="C425" s="8"/>
      <c r="D425" s="8"/>
      <c r="E425" s="8"/>
      <c r="F425" s="8"/>
    </row>
    <row r="426" spans="1:6" ht="12.75">
      <c r="A426" s="143"/>
      <c r="B426" s="8"/>
      <c r="C426" s="8"/>
      <c r="D426" s="8"/>
      <c r="E426" s="8"/>
      <c r="F426" s="8"/>
    </row>
    <row r="427" spans="1:6" ht="12.75">
      <c r="A427" s="143"/>
      <c r="B427" s="8"/>
      <c r="C427" s="8"/>
      <c r="D427" s="8"/>
      <c r="E427" s="8"/>
      <c r="F427" s="8"/>
    </row>
    <row r="428" spans="1:6" ht="12.75">
      <c r="A428" s="143"/>
      <c r="B428" s="8"/>
      <c r="C428" s="8"/>
      <c r="D428" s="8"/>
      <c r="E428" s="8"/>
      <c r="F428" s="8"/>
    </row>
    <row r="429" spans="1:6" ht="12.75">
      <c r="A429" s="143"/>
      <c r="B429" s="8"/>
      <c r="C429" s="8"/>
      <c r="D429" s="8"/>
      <c r="E429" s="8"/>
      <c r="F429" s="8"/>
    </row>
    <row r="430" spans="1:6" ht="12.75">
      <c r="A430" s="143"/>
      <c r="B430" s="8"/>
      <c r="C430" s="8"/>
      <c r="D430" s="8"/>
      <c r="E430" s="8"/>
      <c r="F430" s="8"/>
    </row>
    <row r="431" spans="1:6" ht="12.75">
      <c r="A431" s="143"/>
      <c r="B431" s="8"/>
      <c r="C431" s="8"/>
      <c r="D431" s="8"/>
      <c r="E431" s="8"/>
      <c r="F431" s="8"/>
    </row>
    <row r="432" spans="1:6" ht="12.75">
      <c r="A432" s="143"/>
      <c r="B432" s="8"/>
      <c r="C432" s="8"/>
      <c r="D432" s="8"/>
      <c r="E432" s="8"/>
      <c r="F432" s="8"/>
    </row>
    <row r="433" spans="1:6" ht="12.75">
      <c r="A433" s="143"/>
      <c r="B433" s="8"/>
      <c r="C433" s="8"/>
      <c r="D433" s="8"/>
      <c r="E433" s="8"/>
      <c r="F433" s="8"/>
    </row>
    <row r="434" spans="1:6" ht="12.75">
      <c r="A434" s="143"/>
      <c r="B434" s="8"/>
      <c r="C434" s="8"/>
      <c r="D434" s="8"/>
      <c r="E434" s="8"/>
      <c r="F434" s="8"/>
    </row>
    <row r="435" spans="1:6" ht="12.75">
      <c r="A435" s="143"/>
      <c r="B435" s="8"/>
      <c r="C435" s="8"/>
      <c r="D435" s="8"/>
      <c r="E435" s="8"/>
      <c r="F435" s="8"/>
    </row>
    <row r="436" spans="1:6" ht="12.75">
      <c r="A436" s="143"/>
      <c r="B436" s="8"/>
      <c r="C436" s="8"/>
      <c r="D436" s="8"/>
      <c r="E436" s="8"/>
      <c r="F436" s="8"/>
    </row>
    <row r="437" spans="1:6" ht="12.75">
      <c r="A437" s="143"/>
      <c r="B437" s="8"/>
      <c r="C437" s="8"/>
      <c r="D437" s="8"/>
      <c r="E437" s="8"/>
      <c r="F437" s="8"/>
    </row>
    <row r="438" spans="1:6" ht="12.75">
      <c r="A438" s="143"/>
      <c r="B438" s="8"/>
      <c r="C438" s="8"/>
      <c r="D438" s="8"/>
      <c r="E438" s="8"/>
      <c r="F438" s="8"/>
    </row>
    <row r="439" spans="1:6" ht="12.75">
      <c r="A439" s="143"/>
      <c r="B439" s="8"/>
      <c r="C439" s="8"/>
      <c r="D439" s="8"/>
      <c r="E439" s="8"/>
      <c r="F439" s="8"/>
    </row>
    <row r="440" spans="1:6" ht="12.75">
      <c r="A440" s="143"/>
      <c r="B440" s="8"/>
      <c r="C440" s="8"/>
      <c r="D440" s="8"/>
      <c r="E440" s="8"/>
      <c r="F440" s="8"/>
    </row>
    <row r="441" spans="1:6" ht="12.75">
      <c r="A441" s="143"/>
      <c r="B441" s="8"/>
      <c r="C441" s="8"/>
      <c r="D441" s="8"/>
      <c r="E441" s="8"/>
      <c r="F441" s="8"/>
    </row>
    <row r="442" spans="1:6" ht="12.75">
      <c r="A442" s="143"/>
      <c r="B442" s="8"/>
      <c r="C442" s="8"/>
      <c r="D442" s="8"/>
      <c r="E442" s="8"/>
      <c r="F442" s="8"/>
    </row>
    <row r="443" spans="1:6" ht="12.75">
      <c r="A443" s="143"/>
      <c r="B443" s="8"/>
      <c r="C443" s="8"/>
      <c r="D443" s="8"/>
      <c r="E443" s="8"/>
      <c r="F443" s="8"/>
    </row>
    <row r="444" spans="1:6" ht="12.75">
      <c r="A444" s="143"/>
      <c r="B444" s="8"/>
      <c r="C444" s="8"/>
      <c r="D444" s="8"/>
      <c r="E444" s="8"/>
      <c r="F444" s="8"/>
    </row>
    <row r="445" spans="1:6" ht="12.75">
      <c r="A445" s="143"/>
      <c r="B445" s="8"/>
      <c r="C445" s="8"/>
      <c r="D445" s="8"/>
      <c r="E445" s="8"/>
      <c r="F445" s="8"/>
    </row>
    <row r="446" spans="1:6" ht="12.75">
      <c r="A446" s="143"/>
      <c r="B446" s="8"/>
      <c r="C446" s="8"/>
      <c r="D446" s="8"/>
      <c r="E446" s="8"/>
      <c r="F446" s="8"/>
    </row>
    <row r="447" spans="1:6" ht="12.75">
      <c r="A447" s="143"/>
      <c r="B447" s="8"/>
      <c r="C447" s="8"/>
      <c r="D447" s="8"/>
      <c r="E447" s="8"/>
      <c r="F447" s="8"/>
    </row>
    <row r="448" spans="1:6" ht="12.75">
      <c r="A448" s="143"/>
      <c r="B448" s="8"/>
      <c r="C448" s="8"/>
      <c r="D448" s="8"/>
      <c r="E448" s="8"/>
      <c r="F448" s="8"/>
    </row>
    <row r="449" spans="1:6" ht="12.75">
      <c r="A449" s="143"/>
      <c r="B449" s="8"/>
      <c r="C449" s="8"/>
      <c r="D449" s="8"/>
      <c r="E449" s="8"/>
      <c r="F449" s="8"/>
    </row>
    <row r="450" spans="1:6" ht="12.75">
      <c r="A450" s="143"/>
      <c r="B450" s="8"/>
      <c r="C450" s="8"/>
      <c r="D450" s="8"/>
      <c r="E450" s="8"/>
      <c r="F450" s="8"/>
    </row>
    <row r="451" spans="1:6" ht="12.75">
      <c r="A451" s="143"/>
      <c r="B451" s="8"/>
      <c r="C451" s="8"/>
      <c r="D451" s="8"/>
      <c r="E451" s="8"/>
      <c r="F451" s="8"/>
    </row>
    <row r="452" spans="1:6" ht="12.75">
      <c r="A452" s="143"/>
      <c r="B452" s="8"/>
      <c r="C452" s="8"/>
      <c r="D452" s="8"/>
      <c r="E452" s="8"/>
      <c r="F452" s="8"/>
    </row>
    <row r="453" spans="1:6" ht="12.75">
      <c r="A453" s="143"/>
      <c r="B453" s="8"/>
      <c r="C453" s="8"/>
      <c r="D453" s="8"/>
      <c r="E453" s="8"/>
      <c r="F453" s="8"/>
    </row>
    <row r="454" spans="1:6" ht="12.75">
      <c r="A454" s="143"/>
      <c r="B454" s="8"/>
      <c r="C454" s="8"/>
      <c r="D454" s="8"/>
      <c r="E454" s="8"/>
      <c r="F454" s="8"/>
    </row>
    <row r="455" spans="1:6" ht="12.75">
      <c r="A455" s="143"/>
      <c r="B455" s="8"/>
      <c r="C455" s="8"/>
      <c r="D455" s="8"/>
      <c r="E455" s="8"/>
      <c r="F455" s="8"/>
    </row>
    <row r="456" spans="1:6" ht="12.75">
      <c r="A456" s="143"/>
      <c r="B456" s="8"/>
      <c r="C456" s="8"/>
      <c r="D456" s="8"/>
      <c r="E456" s="8"/>
      <c r="F456" s="8"/>
    </row>
    <row r="457" spans="1:6" ht="12.75">
      <c r="A457" s="143"/>
      <c r="B457" s="8"/>
      <c r="C457" s="8"/>
      <c r="D457" s="8"/>
      <c r="E457" s="8"/>
      <c r="F457" s="8"/>
    </row>
    <row r="458" spans="1:6" ht="12.75">
      <c r="A458" s="143"/>
      <c r="B458" s="8"/>
      <c r="C458" s="8"/>
      <c r="D458" s="8"/>
      <c r="E458" s="8"/>
      <c r="F458" s="8"/>
    </row>
    <row r="459" spans="1:6" ht="12.75">
      <c r="A459" s="143"/>
      <c r="B459" s="8"/>
      <c r="C459" s="8"/>
      <c r="D459" s="8"/>
      <c r="E459" s="8"/>
      <c r="F459" s="8"/>
    </row>
    <row r="460" spans="1:6" ht="12.75">
      <c r="A460" s="143"/>
      <c r="B460" s="8"/>
      <c r="C460" s="8"/>
      <c r="D460" s="8"/>
      <c r="E460" s="8"/>
      <c r="F460" s="8"/>
    </row>
    <row r="461" spans="1:6" ht="12.75">
      <c r="A461" s="143"/>
      <c r="B461" s="8"/>
      <c r="C461" s="8"/>
      <c r="D461" s="8"/>
      <c r="E461" s="8"/>
      <c r="F461" s="8"/>
    </row>
    <row r="462" spans="1:6" ht="12.75">
      <c r="A462" s="143"/>
      <c r="B462" s="8"/>
      <c r="C462" s="8"/>
      <c r="D462" s="8"/>
      <c r="E462" s="8"/>
      <c r="F462" s="8"/>
    </row>
    <row r="463" spans="1:6" ht="12.75">
      <c r="A463" s="143"/>
      <c r="B463" s="8"/>
      <c r="C463" s="8"/>
      <c r="D463" s="8"/>
      <c r="E463" s="8"/>
      <c r="F463" s="8"/>
    </row>
    <row r="464" spans="1:6" ht="12.75">
      <c r="A464" s="143"/>
      <c r="B464" s="8"/>
      <c r="C464" s="8"/>
      <c r="D464" s="8"/>
      <c r="E464" s="8"/>
      <c r="F464" s="8"/>
    </row>
    <row r="465" spans="1:6" ht="12.75">
      <c r="A465" s="143"/>
      <c r="B465" s="8"/>
      <c r="C465" s="8"/>
      <c r="D465" s="8"/>
      <c r="E465" s="8"/>
      <c r="F465" s="8"/>
    </row>
    <row r="466" spans="1:6" ht="12.75">
      <c r="A466" s="143"/>
      <c r="B466" s="8"/>
      <c r="C466" s="8"/>
      <c r="D466" s="8"/>
      <c r="E466" s="8"/>
      <c r="F466" s="8"/>
    </row>
    <row r="467" spans="1:6" ht="12.75">
      <c r="A467" s="143"/>
      <c r="B467" s="8"/>
      <c r="C467" s="8"/>
      <c r="D467" s="8"/>
      <c r="E467" s="8"/>
      <c r="F467" s="8"/>
    </row>
    <row r="468" spans="1:6" ht="12.75">
      <c r="A468" s="143"/>
      <c r="B468" s="8"/>
      <c r="C468" s="8"/>
      <c r="D468" s="8"/>
      <c r="E468" s="8"/>
      <c r="F468" s="8"/>
    </row>
    <row r="469" spans="1:6" ht="12.75">
      <c r="A469" s="143"/>
      <c r="B469" s="8"/>
      <c r="C469" s="8"/>
      <c r="D469" s="8"/>
      <c r="E469" s="8"/>
      <c r="F469" s="8"/>
    </row>
    <row r="470" spans="1:6" ht="12.75">
      <c r="A470" s="143"/>
      <c r="B470" s="8"/>
      <c r="C470" s="8"/>
      <c r="D470" s="8"/>
      <c r="E470" s="8"/>
      <c r="F470" s="8"/>
    </row>
    <row r="471" spans="1:6" ht="12.75">
      <c r="A471" s="143"/>
      <c r="B471" s="8"/>
      <c r="C471" s="8"/>
      <c r="D471" s="8"/>
      <c r="E471" s="8"/>
      <c r="F471" s="8"/>
    </row>
    <row r="472" spans="1:6" ht="12.75">
      <c r="A472" s="143"/>
      <c r="B472" s="8"/>
      <c r="C472" s="8"/>
      <c r="D472" s="8"/>
      <c r="E472" s="8"/>
      <c r="F472" s="8"/>
    </row>
    <row r="473" spans="1:6" ht="12.75">
      <c r="A473" s="143"/>
      <c r="B473" s="8"/>
      <c r="C473" s="8"/>
      <c r="D473" s="8"/>
      <c r="E473" s="8"/>
      <c r="F473" s="8"/>
    </row>
    <row r="474" spans="1:6" ht="12.75">
      <c r="A474" s="143"/>
      <c r="B474" s="8"/>
      <c r="C474" s="8"/>
      <c r="D474" s="8"/>
      <c r="E474" s="8"/>
      <c r="F474" s="8"/>
    </row>
    <row r="475" spans="1:6" ht="12.75">
      <c r="A475" s="143"/>
      <c r="B475" s="8"/>
      <c r="C475" s="8"/>
      <c r="D475" s="8"/>
      <c r="E475" s="8"/>
      <c r="F475" s="8"/>
    </row>
    <row r="476" spans="1:6" ht="12.75">
      <c r="A476" s="143"/>
      <c r="B476" s="8"/>
      <c r="C476" s="8"/>
      <c r="D476" s="8"/>
      <c r="E476" s="8"/>
      <c r="F476" s="8"/>
    </row>
    <row r="477" spans="1:6" ht="12.75">
      <c r="A477" s="143"/>
      <c r="B477" s="8"/>
      <c r="C477" s="8"/>
      <c r="D477" s="8"/>
      <c r="E477" s="8"/>
      <c r="F477" s="8"/>
    </row>
    <row r="478" spans="1:6" ht="12.75">
      <c r="A478" s="143"/>
      <c r="B478" s="8"/>
      <c r="C478" s="8"/>
      <c r="D478" s="8"/>
      <c r="E478" s="8"/>
      <c r="F478" s="8"/>
    </row>
    <row r="479" spans="1:6" ht="12.75">
      <c r="A479" s="143"/>
      <c r="B479" s="8"/>
      <c r="C479" s="8"/>
      <c r="D479" s="8"/>
      <c r="E479" s="8"/>
      <c r="F479" s="8"/>
    </row>
    <row r="480" spans="1:6" ht="12.75">
      <c r="A480" s="143"/>
      <c r="B480" s="8"/>
      <c r="C480" s="8"/>
      <c r="D480" s="8"/>
      <c r="E480" s="8"/>
      <c r="F480" s="8"/>
    </row>
    <row r="481" spans="1:6" ht="12.75">
      <c r="A481" s="143"/>
      <c r="B481" s="8"/>
      <c r="C481" s="8"/>
      <c r="D481" s="8"/>
      <c r="E481" s="8"/>
      <c r="F481" s="8"/>
    </row>
    <row r="482" spans="1:6" ht="12.75">
      <c r="A482" s="143"/>
      <c r="B482" s="8"/>
      <c r="C482" s="8"/>
      <c r="D482" s="8"/>
      <c r="E482" s="8"/>
      <c r="F482" s="8"/>
    </row>
    <row r="483" spans="1:6" ht="12.75">
      <c r="A483" s="143"/>
      <c r="B483" s="8"/>
      <c r="C483" s="8"/>
      <c r="D483" s="8"/>
      <c r="E483" s="8"/>
      <c r="F483" s="8"/>
    </row>
    <row r="484" spans="1:6" ht="12.75">
      <c r="A484" s="143"/>
      <c r="B484" s="8"/>
      <c r="C484" s="8"/>
      <c r="D484" s="8"/>
      <c r="E484" s="8"/>
      <c r="F484" s="8"/>
    </row>
    <row r="485" spans="1:6" ht="12.75">
      <c r="A485" s="143"/>
      <c r="B485" s="8"/>
      <c r="C485" s="8"/>
      <c r="D485" s="8"/>
      <c r="E485" s="8"/>
      <c r="F485" s="8"/>
    </row>
    <row r="486" spans="1:6" ht="12.75">
      <c r="A486" s="143"/>
      <c r="B486" s="8"/>
      <c r="C486" s="8"/>
      <c r="D486" s="8"/>
      <c r="E486" s="8"/>
      <c r="F486" s="8"/>
    </row>
    <row r="487" spans="1:6" ht="12.75">
      <c r="A487" s="143"/>
      <c r="B487" s="8"/>
      <c r="C487" s="8"/>
      <c r="D487" s="8"/>
      <c r="E487" s="8"/>
      <c r="F487" s="8"/>
    </row>
    <row r="488" spans="1:6" ht="12.75">
      <c r="A488" s="143"/>
      <c r="B488" s="8"/>
      <c r="C488" s="8"/>
      <c r="D488" s="8"/>
      <c r="E488" s="8"/>
      <c r="F488" s="8"/>
    </row>
    <row r="489" spans="1:6" ht="12.75">
      <c r="A489" s="143"/>
      <c r="B489" s="8"/>
      <c r="C489" s="8"/>
      <c r="D489" s="8"/>
      <c r="E489" s="8"/>
      <c r="F489" s="8"/>
    </row>
    <row r="490" spans="1:6" ht="12.75">
      <c r="A490" s="143"/>
      <c r="B490" s="8"/>
      <c r="C490" s="8"/>
      <c r="D490" s="8"/>
      <c r="E490" s="8"/>
      <c r="F490" s="8"/>
    </row>
    <row r="491" spans="1:6" ht="12.75">
      <c r="A491" s="143"/>
      <c r="B491" s="8"/>
      <c r="C491" s="8"/>
      <c r="D491" s="8"/>
      <c r="E491" s="8"/>
      <c r="F491" s="8"/>
    </row>
    <row r="492" spans="1:6" ht="12.75">
      <c r="A492" s="143"/>
      <c r="B492" s="8"/>
      <c r="C492" s="8"/>
      <c r="D492" s="8"/>
      <c r="E492" s="8"/>
      <c r="F492" s="8"/>
    </row>
    <row r="493" spans="1:6" ht="12.75">
      <c r="A493" s="143"/>
      <c r="B493" s="8"/>
      <c r="C493" s="8"/>
      <c r="D493" s="8"/>
      <c r="E493" s="8"/>
      <c r="F493" s="8"/>
    </row>
    <row r="494" spans="1:6" ht="12.75">
      <c r="A494" s="143"/>
      <c r="B494" s="8"/>
      <c r="C494" s="8"/>
      <c r="D494" s="8"/>
      <c r="E494" s="8"/>
      <c r="F494" s="8"/>
    </row>
    <row r="495" spans="1:6" ht="12.75">
      <c r="A495" s="143"/>
      <c r="B495" s="8"/>
      <c r="C495" s="8"/>
      <c r="D495" s="8"/>
      <c r="E495" s="8"/>
      <c r="F495" s="8"/>
    </row>
    <row r="496" spans="1:6" ht="12.75">
      <c r="A496" s="143"/>
      <c r="B496" s="8"/>
      <c r="C496" s="8"/>
      <c r="D496" s="8"/>
      <c r="E496" s="8"/>
      <c r="F496" s="8"/>
    </row>
    <row r="497" spans="1:6" ht="12.75">
      <c r="A497" s="143"/>
      <c r="B497" s="8"/>
      <c r="C497" s="8"/>
      <c r="D497" s="8"/>
      <c r="E497" s="8"/>
      <c r="F497" s="8"/>
    </row>
    <row r="498" spans="1:6" ht="12.75">
      <c r="A498" s="143"/>
      <c r="B498" s="8"/>
      <c r="C498" s="8"/>
      <c r="D498" s="8"/>
      <c r="E498" s="8"/>
      <c r="F498" s="8"/>
    </row>
    <row r="499" spans="1:6" ht="12.75">
      <c r="A499" s="143"/>
      <c r="B499" s="8"/>
      <c r="C499" s="8"/>
      <c r="D499" s="8"/>
      <c r="E499" s="8"/>
      <c r="F499" s="8"/>
    </row>
    <row r="500" spans="1:6" ht="12.75">
      <c r="A500" s="143"/>
      <c r="B500" s="8"/>
      <c r="C500" s="8"/>
      <c r="D500" s="8"/>
      <c r="E500" s="8"/>
      <c r="F500" s="8"/>
    </row>
    <row r="501" spans="1:6" ht="12.75">
      <c r="A501" s="143"/>
      <c r="B501" s="8"/>
      <c r="C501" s="8"/>
      <c r="D501" s="8"/>
      <c r="E501" s="8"/>
      <c r="F501" s="8"/>
    </row>
    <row r="502" spans="1:6" ht="12.75">
      <c r="A502" s="143"/>
      <c r="B502" s="8"/>
      <c r="C502" s="8"/>
      <c r="D502" s="8"/>
      <c r="E502" s="8"/>
      <c r="F502" s="8"/>
    </row>
    <row r="503" spans="1:6" ht="12.75">
      <c r="A503" s="143"/>
      <c r="B503" s="8"/>
      <c r="C503" s="8"/>
      <c r="D503" s="8"/>
      <c r="E503" s="8"/>
      <c r="F503" s="8"/>
    </row>
    <row r="504" spans="1:6" ht="12.75">
      <c r="A504" s="143"/>
      <c r="B504" s="8"/>
      <c r="C504" s="8"/>
      <c r="D504" s="8"/>
      <c r="E504" s="8"/>
      <c r="F504" s="8"/>
    </row>
    <row r="505" spans="1:6" ht="12.75">
      <c r="A505" s="143"/>
      <c r="B505" s="8"/>
      <c r="C505" s="8"/>
      <c r="D505" s="8"/>
      <c r="E505" s="8"/>
      <c r="F505" s="8"/>
    </row>
    <row r="506" spans="1:6" ht="12.75">
      <c r="A506" s="143"/>
      <c r="B506" s="8"/>
      <c r="C506" s="8"/>
      <c r="D506" s="8"/>
      <c r="E506" s="8"/>
      <c r="F506" s="8"/>
    </row>
    <row r="507" spans="1:6" ht="12.75">
      <c r="A507" s="143"/>
      <c r="B507" s="8"/>
      <c r="C507" s="8"/>
      <c r="D507" s="8"/>
      <c r="E507" s="8"/>
      <c r="F507" s="8"/>
    </row>
    <row r="508" spans="1:6" ht="12.75">
      <c r="A508" s="143"/>
      <c r="B508" s="8"/>
      <c r="C508" s="8"/>
      <c r="D508" s="8"/>
      <c r="E508" s="8"/>
      <c r="F508" s="8"/>
    </row>
    <row r="509" spans="1:6" ht="12.75">
      <c r="A509" s="143"/>
      <c r="B509" s="8"/>
      <c r="C509" s="8"/>
      <c r="D509" s="8"/>
      <c r="E509" s="8"/>
      <c r="F509" s="8"/>
    </row>
    <row r="510" spans="1:6" ht="12.75">
      <c r="A510" s="143"/>
      <c r="B510" s="8"/>
      <c r="C510" s="8"/>
      <c r="D510" s="8"/>
      <c r="E510" s="8"/>
      <c r="F510" s="8"/>
    </row>
    <row r="511" spans="1:6" ht="12.75">
      <c r="A511" s="143"/>
      <c r="B511" s="8"/>
      <c r="C511" s="8"/>
      <c r="D511" s="8"/>
      <c r="E511" s="8"/>
      <c r="F511" s="8"/>
    </row>
    <row r="512" spans="1:6" ht="12.75">
      <c r="A512" s="143"/>
      <c r="B512" s="8"/>
      <c r="C512" s="8"/>
      <c r="D512" s="8"/>
      <c r="E512" s="8"/>
      <c r="F512" s="8"/>
    </row>
    <row r="513" spans="1:6" ht="12.75">
      <c r="A513" s="143"/>
      <c r="B513" s="8"/>
      <c r="C513" s="8"/>
      <c r="D513" s="8"/>
      <c r="E513" s="8"/>
      <c r="F513" s="8"/>
    </row>
    <row r="514" spans="1:6" ht="12.75">
      <c r="A514" s="143"/>
      <c r="B514" s="8"/>
      <c r="C514" s="8"/>
      <c r="D514" s="8"/>
      <c r="E514" s="8"/>
      <c r="F514" s="8"/>
    </row>
    <row r="515" spans="1:6" ht="12.75">
      <c r="A515" s="143"/>
      <c r="B515" s="8"/>
      <c r="C515" s="8"/>
      <c r="D515" s="8"/>
      <c r="E515" s="8"/>
      <c r="F515" s="8"/>
    </row>
    <row r="516" spans="1:6" ht="12.75">
      <c r="A516" s="143"/>
      <c r="B516" s="8"/>
      <c r="C516" s="8"/>
      <c r="D516" s="8"/>
      <c r="E516" s="8"/>
      <c r="F516" s="8"/>
    </row>
    <row r="517" spans="1:6" ht="12.75">
      <c r="A517" s="143"/>
      <c r="B517" s="8"/>
      <c r="C517" s="8"/>
      <c r="D517" s="8"/>
      <c r="E517" s="8"/>
      <c r="F517" s="8"/>
    </row>
    <row r="518" spans="1:6" ht="12.75">
      <c r="A518" s="143"/>
      <c r="B518" s="8"/>
      <c r="C518" s="8"/>
      <c r="D518" s="8"/>
      <c r="E518" s="8"/>
      <c r="F518" s="8"/>
    </row>
    <row r="519" spans="1:6" ht="12.75">
      <c r="A519" s="143"/>
      <c r="B519" s="8"/>
      <c r="C519" s="8"/>
      <c r="D519" s="8"/>
      <c r="E519" s="8"/>
      <c r="F519" s="8"/>
    </row>
    <row r="520" spans="1:6" ht="12.75">
      <c r="A520" s="143"/>
      <c r="B520" s="8"/>
      <c r="C520" s="8"/>
      <c r="D520" s="8"/>
      <c r="E520" s="8"/>
      <c r="F520" s="8"/>
    </row>
    <row r="521" spans="1:6" ht="12.75">
      <c r="A521" s="143"/>
      <c r="B521" s="8"/>
      <c r="C521" s="8"/>
      <c r="D521" s="8"/>
      <c r="E521" s="8"/>
      <c r="F521" s="8"/>
    </row>
    <row r="522" spans="1:6" ht="12.75">
      <c r="A522" s="143"/>
      <c r="B522" s="8"/>
      <c r="C522" s="8"/>
      <c r="D522" s="8"/>
      <c r="E522" s="8"/>
      <c r="F522" s="8"/>
    </row>
    <row r="523" spans="1:6" ht="12.75">
      <c r="A523" s="143"/>
      <c r="B523" s="8"/>
      <c r="C523" s="8"/>
      <c r="D523" s="8"/>
      <c r="E523" s="8"/>
      <c r="F523" s="8"/>
    </row>
    <row r="524" spans="1:6" ht="12.75">
      <c r="A524" s="143"/>
      <c r="B524" s="8"/>
      <c r="C524" s="8"/>
      <c r="D524" s="8"/>
      <c r="E524" s="8"/>
      <c r="F524" s="8"/>
    </row>
    <row r="525" spans="1:6" ht="12.75">
      <c r="A525" s="143"/>
      <c r="B525" s="8"/>
      <c r="C525" s="8"/>
      <c r="D525" s="8"/>
      <c r="E525" s="8"/>
      <c r="F525" s="8"/>
    </row>
    <row r="526" spans="1:6" ht="12.75">
      <c r="A526" s="143"/>
      <c r="B526" s="8"/>
      <c r="C526" s="8"/>
      <c r="D526" s="8"/>
      <c r="E526" s="8"/>
      <c r="F526" s="8"/>
    </row>
    <row r="527" spans="1:6" ht="12.75">
      <c r="A527" s="143"/>
      <c r="B527" s="8"/>
      <c r="C527" s="8"/>
      <c r="D527" s="8"/>
      <c r="E527" s="8"/>
      <c r="F527" s="8"/>
    </row>
    <row r="528" spans="1:6" ht="12.75">
      <c r="A528" s="143"/>
      <c r="B528" s="8"/>
      <c r="C528" s="8"/>
      <c r="D528" s="8"/>
      <c r="E528" s="8"/>
      <c r="F528" s="8"/>
    </row>
    <row r="529" spans="1:6" ht="12.75">
      <c r="A529" s="143"/>
      <c r="B529" s="8"/>
      <c r="C529" s="8"/>
      <c r="D529" s="8"/>
      <c r="E529" s="8"/>
      <c r="F529" s="8"/>
    </row>
    <row r="530" spans="1:6" ht="12.75">
      <c r="A530" s="143"/>
      <c r="B530" s="8"/>
      <c r="C530" s="8"/>
      <c r="D530" s="8"/>
      <c r="E530" s="8"/>
      <c r="F530" s="8"/>
    </row>
    <row r="531" spans="1:6" ht="12.75">
      <c r="A531" s="143"/>
      <c r="B531" s="8"/>
      <c r="C531" s="8"/>
      <c r="D531" s="8"/>
      <c r="E531" s="8"/>
      <c r="F531" s="8"/>
    </row>
    <row r="532" spans="1:6" ht="12.75">
      <c r="A532" s="143"/>
      <c r="B532" s="8"/>
      <c r="C532" s="8"/>
      <c r="D532" s="8"/>
      <c r="E532" s="8"/>
      <c r="F532" s="8"/>
    </row>
    <row r="533" spans="1:6" ht="12.75">
      <c r="A533" s="143"/>
      <c r="B533" s="8"/>
      <c r="C533" s="8"/>
      <c r="D533" s="8"/>
      <c r="E533" s="8"/>
      <c r="F533" s="8"/>
    </row>
    <row r="534" spans="1:6" ht="12.75">
      <c r="A534" s="143"/>
      <c r="B534" s="8"/>
      <c r="C534" s="8"/>
      <c r="D534" s="8"/>
      <c r="E534" s="8"/>
      <c r="F534" s="8"/>
    </row>
    <row r="535" spans="1:6" ht="12.75">
      <c r="A535" s="143"/>
      <c r="B535" s="8"/>
      <c r="C535" s="8"/>
      <c r="D535" s="8"/>
      <c r="E535" s="8"/>
      <c r="F535" s="8"/>
    </row>
    <row r="536" spans="1:6" ht="12.75">
      <c r="A536" s="143"/>
      <c r="B536" s="8"/>
      <c r="C536" s="8"/>
      <c r="D536" s="8"/>
      <c r="E536" s="8"/>
      <c r="F536" s="8"/>
    </row>
    <row r="537" spans="1:6" ht="12.75">
      <c r="A537" s="143"/>
      <c r="B537" s="8"/>
      <c r="C537" s="8"/>
      <c r="D537" s="8"/>
      <c r="E537" s="8"/>
      <c r="F537" s="8"/>
    </row>
    <row r="538" spans="1:6" ht="12.75">
      <c r="A538" s="143"/>
      <c r="B538" s="8"/>
      <c r="C538" s="8"/>
      <c r="D538" s="8"/>
      <c r="E538" s="8"/>
      <c r="F538" s="8"/>
    </row>
    <row r="539" spans="1:6" ht="12.75">
      <c r="A539" s="143"/>
      <c r="B539" s="8"/>
      <c r="C539" s="8"/>
      <c r="D539" s="8"/>
      <c r="E539" s="8"/>
      <c r="F539" s="8"/>
    </row>
    <row r="540" spans="1:6" ht="12.75">
      <c r="A540" s="143"/>
      <c r="B540" s="8"/>
      <c r="C540" s="8"/>
      <c r="D540" s="8"/>
      <c r="E540" s="8"/>
      <c r="F540" s="8"/>
    </row>
    <row r="541" spans="1:6" ht="12.75">
      <c r="A541" s="143"/>
      <c r="B541" s="8"/>
      <c r="C541" s="8"/>
      <c r="D541" s="8"/>
      <c r="E541" s="8"/>
      <c r="F541" s="8"/>
    </row>
    <row r="542" spans="1:6" ht="12.75">
      <c r="A542" s="143"/>
      <c r="B542" s="8"/>
      <c r="C542" s="8"/>
      <c r="D542" s="8"/>
      <c r="E542" s="8"/>
      <c r="F542" s="8"/>
    </row>
    <row r="543" spans="1:6" ht="12.75">
      <c r="A543" s="143"/>
      <c r="B543" s="8"/>
      <c r="C543" s="8"/>
      <c r="D543" s="8"/>
      <c r="E543" s="8"/>
      <c r="F543" s="8"/>
    </row>
    <row r="544" spans="1:6" ht="12.75">
      <c r="A544" s="143"/>
      <c r="B544" s="8"/>
      <c r="C544" s="8"/>
      <c r="D544" s="8"/>
      <c r="E544" s="8"/>
      <c r="F544" s="8"/>
    </row>
    <row r="545" spans="1:6" ht="12.75">
      <c r="A545" s="143"/>
      <c r="B545" s="8"/>
      <c r="C545" s="8"/>
      <c r="D545" s="8"/>
      <c r="E545" s="8"/>
      <c r="F545" s="8"/>
    </row>
    <row r="546" spans="1:6" ht="12.75">
      <c r="A546" s="143"/>
      <c r="B546" s="8"/>
      <c r="C546" s="8"/>
      <c r="D546" s="8"/>
      <c r="E546" s="8"/>
      <c r="F546" s="8"/>
    </row>
    <row r="547" spans="1:6" ht="12.75">
      <c r="A547" s="143"/>
      <c r="B547" s="8"/>
      <c r="C547" s="8"/>
      <c r="D547" s="8"/>
      <c r="E547" s="8"/>
      <c r="F547" s="8"/>
    </row>
    <row r="548" spans="1:6" ht="12.75">
      <c r="A548" s="143"/>
      <c r="B548" s="8"/>
      <c r="C548" s="8"/>
      <c r="D548" s="8"/>
      <c r="E548" s="8"/>
      <c r="F548" s="8"/>
    </row>
    <row r="549" spans="1:6" ht="12.75">
      <c r="A549" s="143"/>
      <c r="B549" s="8"/>
      <c r="C549" s="8"/>
      <c r="D549" s="8"/>
      <c r="E549" s="8"/>
      <c r="F549" s="8"/>
    </row>
    <row r="550" spans="1:6" ht="12.75">
      <c r="A550" s="143"/>
      <c r="B550" s="8"/>
      <c r="C550" s="8"/>
      <c r="D550" s="8"/>
      <c r="E550" s="8"/>
      <c r="F550" s="8"/>
    </row>
    <row r="551" spans="1:6" ht="12.75">
      <c r="A551" s="143"/>
      <c r="B551" s="8"/>
      <c r="C551" s="8"/>
      <c r="D551" s="8"/>
      <c r="E551" s="8"/>
      <c r="F551" s="8"/>
    </row>
    <row r="552" spans="1:6" ht="12.75">
      <c r="A552" s="143"/>
      <c r="B552" s="8"/>
      <c r="C552" s="8"/>
      <c r="D552" s="8"/>
      <c r="E552" s="8"/>
      <c r="F552" s="8"/>
    </row>
    <row r="553" spans="1:6" ht="12.75">
      <c r="A553" s="143"/>
      <c r="B553" s="8"/>
      <c r="C553" s="8"/>
      <c r="D553" s="8"/>
      <c r="E553" s="8"/>
      <c r="F553" s="8"/>
    </row>
    <row r="554" spans="1:6" ht="12.75">
      <c r="A554" s="143"/>
      <c r="B554" s="8"/>
      <c r="C554" s="8"/>
      <c r="D554" s="8"/>
      <c r="E554" s="8"/>
      <c r="F554" s="8"/>
    </row>
    <row r="555" spans="1:6" ht="12.75">
      <c r="A555" s="143"/>
      <c r="B555" s="8"/>
      <c r="C555" s="8"/>
      <c r="D555" s="8"/>
      <c r="E555" s="8"/>
      <c r="F555" s="8"/>
    </row>
    <row r="556" spans="1:6" ht="12.75">
      <c r="A556" s="143"/>
      <c r="B556" s="8"/>
      <c r="C556" s="8"/>
      <c r="D556" s="8"/>
      <c r="E556" s="8"/>
      <c r="F556" s="8"/>
    </row>
    <row r="557" spans="1:6" ht="12.75">
      <c r="A557" s="143"/>
      <c r="B557" s="8"/>
      <c r="C557" s="8"/>
      <c r="D557" s="8"/>
      <c r="E557" s="8"/>
      <c r="F557" s="8"/>
    </row>
    <row r="558" spans="1:6" ht="12.75">
      <c r="A558" s="143"/>
      <c r="B558" s="8"/>
      <c r="C558" s="8"/>
      <c r="D558" s="8"/>
      <c r="E558" s="8"/>
      <c r="F558" s="8"/>
    </row>
    <row r="559" spans="1:6" ht="12.75">
      <c r="A559" s="143"/>
      <c r="B559" s="8"/>
      <c r="C559" s="8"/>
      <c r="D559" s="8"/>
      <c r="E559" s="8"/>
      <c r="F559" s="8"/>
    </row>
    <row r="560" spans="1:6" ht="12.75">
      <c r="A560" s="143"/>
      <c r="B560" s="8"/>
      <c r="C560" s="8"/>
      <c r="D560" s="8"/>
      <c r="E560" s="8"/>
      <c r="F560" s="8"/>
    </row>
    <row r="561" spans="1:6" ht="12.75">
      <c r="A561" s="143"/>
      <c r="B561" s="8"/>
      <c r="C561" s="8"/>
      <c r="D561" s="8"/>
      <c r="E561" s="8"/>
      <c r="F561" s="8"/>
    </row>
    <row r="562" spans="1:6" ht="12.75">
      <c r="A562" s="143"/>
      <c r="B562" s="8"/>
      <c r="C562" s="8"/>
      <c r="D562" s="8"/>
      <c r="E562" s="8"/>
      <c r="F562" s="8"/>
    </row>
    <row r="563" spans="1:6" ht="12.75">
      <c r="A563" s="143"/>
      <c r="B563" s="8"/>
      <c r="C563" s="8"/>
      <c r="D563" s="8"/>
      <c r="E563" s="8"/>
      <c r="F563" s="8"/>
    </row>
    <row r="564" spans="1:6" ht="12.75">
      <c r="A564" s="143"/>
      <c r="B564" s="8"/>
      <c r="C564" s="8"/>
      <c r="D564" s="8"/>
      <c r="E564" s="8"/>
      <c r="F564" s="8"/>
    </row>
    <row r="565" spans="1:6" ht="12.75">
      <c r="A565" s="143"/>
      <c r="B565" s="8"/>
      <c r="C565" s="8"/>
      <c r="D565" s="8"/>
      <c r="E565" s="8"/>
      <c r="F565" s="8"/>
    </row>
    <row r="566" spans="1:6" ht="12.75">
      <c r="A566" s="143"/>
      <c r="B566" s="8"/>
      <c r="C566" s="8"/>
      <c r="D566" s="8"/>
      <c r="E566" s="8"/>
      <c r="F566" s="8"/>
    </row>
    <row r="567" spans="1:6" ht="12.75">
      <c r="A567" s="143"/>
      <c r="B567" s="8"/>
      <c r="C567" s="8"/>
      <c r="D567" s="8"/>
      <c r="E567" s="8"/>
      <c r="F567" s="8"/>
    </row>
    <row r="568" spans="1:6" ht="12.75">
      <c r="A568" s="143"/>
      <c r="B568" s="8"/>
      <c r="C568" s="8"/>
      <c r="D568" s="8"/>
      <c r="E568" s="8"/>
      <c r="F568" s="8"/>
    </row>
    <row r="569" spans="1:6" ht="12.75">
      <c r="A569" s="143"/>
      <c r="B569" s="8"/>
      <c r="C569" s="8"/>
      <c r="D569" s="8"/>
      <c r="E569" s="8"/>
      <c r="F569" s="8"/>
    </row>
    <row r="570" spans="1:6" ht="12.75">
      <c r="A570" s="143"/>
      <c r="B570" s="8"/>
      <c r="C570" s="8"/>
      <c r="D570" s="8"/>
      <c r="E570" s="8"/>
      <c r="F570" s="8"/>
    </row>
    <row r="571" spans="1:6" ht="12.75">
      <c r="A571" s="143"/>
      <c r="B571" s="8"/>
      <c r="C571" s="8"/>
      <c r="D571" s="8"/>
      <c r="E571" s="8"/>
      <c r="F571" s="8"/>
    </row>
    <row r="572" spans="1:6" ht="12.75">
      <c r="A572" s="143"/>
      <c r="B572" s="8"/>
      <c r="C572" s="8"/>
      <c r="D572" s="8"/>
      <c r="E572" s="8"/>
      <c r="F572" s="8"/>
    </row>
    <row r="573" spans="1:6" ht="12.75">
      <c r="A573" s="143"/>
      <c r="B573" s="8"/>
      <c r="C573" s="8"/>
      <c r="D573" s="8"/>
      <c r="E573" s="8"/>
      <c r="F573" s="8"/>
    </row>
    <row r="574" spans="1:6" ht="12.75">
      <c r="A574" s="143"/>
      <c r="B574" s="8"/>
      <c r="C574" s="8"/>
      <c r="D574" s="8"/>
      <c r="E574" s="8"/>
      <c r="F574" s="8"/>
    </row>
    <row r="575" spans="1:6" ht="12.75">
      <c r="A575" s="143"/>
      <c r="B575" s="8"/>
      <c r="C575" s="8"/>
      <c r="D575" s="8"/>
      <c r="E575" s="8"/>
      <c r="F575" s="8"/>
    </row>
    <row r="576" spans="1:6" ht="12.75">
      <c r="A576" s="143"/>
      <c r="B576" s="8"/>
      <c r="C576" s="8"/>
      <c r="D576" s="8"/>
      <c r="E576" s="8"/>
      <c r="F576" s="8"/>
    </row>
    <row r="577" spans="1:6" ht="12.75">
      <c r="A577" s="143"/>
      <c r="B577" s="8"/>
      <c r="C577" s="8"/>
      <c r="D577" s="8"/>
      <c r="E577" s="8"/>
      <c r="F577" s="8"/>
    </row>
    <row r="578" spans="1:6" ht="12.75">
      <c r="A578" s="143"/>
      <c r="B578" s="8"/>
      <c r="C578" s="8"/>
      <c r="D578" s="8"/>
      <c r="E578" s="8"/>
      <c r="F578" s="8"/>
    </row>
    <row r="579" spans="1:6" ht="12.75">
      <c r="A579" s="143"/>
      <c r="B579" s="8"/>
      <c r="C579" s="8"/>
      <c r="D579" s="8"/>
      <c r="E579" s="8"/>
      <c r="F579" s="8"/>
    </row>
    <row r="580" spans="1:6" ht="12.75">
      <c r="A580" s="143"/>
      <c r="B580" s="8"/>
      <c r="C580" s="8"/>
      <c r="D580" s="8"/>
      <c r="E580" s="8"/>
      <c r="F580" s="8"/>
    </row>
    <row r="581" spans="1:6" ht="12.75">
      <c r="A581" s="143"/>
      <c r="B581" s="8"/>
      <c r="C581" s="8"/>
      <c r="D581" s="8"/>
      <c r="E581" s="8"/>
      <c r="F581" s="8"/>
    </row>
    <row r="582" spans="1:6" ht="12.75">
      <c r="A582" s="143"/>
      <c r="B582" s="8"/>
      <c r="C582" s="8"/>
      <c r="D582" s="8"/>
      <c r="E582" s="8"/>
      <c r="F582" s="8"/>
    </row>
    <row r="583" spans="1:6" ht="12.75">
      <c r="A583" s="143"/>
      <c r="B583" s="8"/>
      <c r="C583" s="8"/>
      <c r="D583" s="8"/>
      <c r="E583" s="8"/>
      <c r="F583" s="8"/>
    </row>
    <row r="584" spans="1:6" ht="12.75">
      <c r="A584" s="143"/>
      <c r="B584" s="8"/>
      <c r="C584" s="8"/>
      <c r="D584" s="8"/>
      <c r="E584" s="8"/>
      <c r="F584" s="8"/>
    </row>
    <row r="585" spans="1:6" ht="12.75">
      <c r="A585" s="143"/>
      <c r="B585" s="8"/>
      <c r="C585" s="8"/>
      <c r="D585" s="8"/>
      <c r="E585" s="8"/>
      <c r="F585" s="8"/>
    </row>
    <row r="586" spans="1:6" ht="12.75">
      <c r="A586" s="143"/>
      <c r="B586" s="8"/>
      <c r="C586" s="8"/>
      <c r="D586" s="8"/>
      <c r="E586" s="8"/>
      <c r="F586" s="8"/>
    </row>
    <row r="587" spans="1:6" ht="12.75">
      <c r="A587" s="143"/>
      <c r="B587" s="8"/>
      <c r="C587" s="8"/>
      <c r="D587" s="8"/>
      <c r="E587" s="8"/>
      <c r="F587" s="8"/>
    </row>
    <row r="588" spans="1:6" ht="12.75">
      <c r="A588" s="143"/>
      <c r="B588" s="8"/>
      <c r="C588" s="8"/>
      <c r="D588" s="8"/>
      <c r="E588" s="8"/>
      <c r="F588" s="8"/>
    </row>
    <row r="589" spans="1:6" ht="12.75">
      <c r="A589" s="143"/>
      <c r="B589" s="8"/>
      <c r="C589" s="8"/>
      <c r="D589" s="8"/>
      <c r="E589" s="8"/>
      <c r="F589" s="8"/>
    </row>
    <row r="590" spans="1:6" ht="12.75">
      <c r="A590" s="143"/>
      <c r="B590" s="8"/>
      <c r="C590" s="8"/>
      <c r="D590" s="8"/>
      <c r="E590" s="8"/>
      <c r="F590" s="8"/>
    </row>
    <row r="591" spans="1:6" ht="12.75">
      <c r="A591" s="143"/>
      <c r="B591" s="8"/>
      <c r="C591" s="8"/>
      <c r="D591" s="8"/>
      <c r="E591" s="8"/>
      <c r="F591" s="8"/>
    </row>
    <row r="592" spans="1:6" ht="12.75">
      <c r="A592" s="143"/>
      <c r="B592" s="8"/>
      <c r="C592" s="8"/>
      <c r="D592" s="8"/>
      <c r="E592" s="8"/>
      <c r="F592" s="8"/>
    </row>
    <row r="593" spans="1:6" ht="12.75">
      <c r="A593" s="143"/>
      <c r="B593" s="8"/>
      <c r="C593" s="8"/>
      <c r="D593" s="8"/>
      <c r="E593" s="8"/>
      <c r="F593" s="8"/>
    </row>
    <row r="594" spans="1:6" ht="12.75">
      <c r="A594" s="143"/>
      <c r="B594" s="8"/>
      <c r="C594" s="8"/>
      <c r="D594" s="8"/>
      <c r="E594" s="8"/>
      <c r="F594" s="8"/>
    </row>
    <row r="595" spans="1:6" ht="12.75">
      <c r="A595" s="143"/>
      <c r="B595" s="8"/>
      <c r="C595" s="8"/>
      <c r="D595" s="8"/>
      <c r="E595" s="8"/>
      <c r="F595" s="8"/>
    </row>
    <row r="596" spans="1:6" ht="12.75">
      <c r="A596" s="143"/>
      <c r="B596" s="8"/>
      <c r="C596" s="8"/>
      <c r="D596" s="8"/>
      <c r="E596" s="8"/>
      <c r="F596" s="8"/>
    </row>
    <row r="597" spans="1:6" ht="12.75">
      <c r="A597" s="143"/>
      <c r="B597" s="8"/>
      <c r="C597" s="8"/>
      <c r="D597" s="8"/>
      <c r="E597" s="8"/>
      <c r="F597" s="8"/>
    </row>
    <row r="598" spans="1:6" ht="12.75">
      <c r="A598" s="143"/>
      <c r="B598" s="8"/>
      <c r="C598" s="8"/>
      <c r="D598" s="8"/>
      <c r="E598" s="8"/>
      <c r="F598" s="8"/>
    </row>
    <row r="599" spans="1:6" ht="12.75">
      <c r="A599" s="143"/>
      <c r="B599" s="8"/>
      <c r="C599" s="8"/>
      <c r="D599" s="8"/>
      <c r="E599" s="8"/>
      <c r="F599" s="8"/>
    </row>
    <row r="600" spans="1:6" ht="12.75">
      <c r="A600" s="143"/>
      <c r="B600" s="8"/>
      <c r="C600" s="8"/>
      <c r="D600" s="8"/>
      <c r="E600" s="8"/>
      <c r="F600" s="8"/>
    </row>
    <row r="601" spans="1:6" ht="12.75">
      <c r="A601" s="143"/>
      <c r="B601" s="8"/>
      <c r="C601" s="8"/>
      <c r="D601" s="8"/>
      <c r="E601" s="8"/>
      <c r="F601" s="8"/>
    </row>
    <row r="602" spans="1:6" ht="12.75">
      <c r="A602" s="143"/>
      <c r="B602" s="8"/>
      <c r="C602" s="8"/>
      <c r="D602" s="8"/>
      <c r="E602" s="8"/>
      <c r="F602" s="8"/>
    </row>
    <row r="603" spans="1:6" ht="12.75">
      <c r="A603" s="143"/>
      <c r="B603" s="8"/>
      <c r="C603" s="8"/>
      <c r="D603" s="8"/>
      <c r="E603" s="8"/>
      <c r="F603" s="8"/>
    </row>
    <row r="604" spans="1:6" ht="12.75">
      <c r="A604" s="143"/>
      <c r="B604" s="8"/>
      <c r="C604" s="8"/>
      <c r="D604" s="8"/>
      <c r="E604" s="8"/>
      <c r="F604" s="8"/>
    </row>
    <row r="605" spans="1:6" ht="12.75">
      <c r="A605" s="143"/>
      <c r="B605" s="8"/>
      <c r="C605" s="8"/>
      <c r="D605" s="8"/>
      <c r="E605" s="8"/>
      <c r="F605" s="8"/>
    </row>
    <row r="606" spans="1:6" ht="12.75">
      <c r="A606" s="143"/>
      <c r="B606" s="8"/>
      <c r="C606" s="8"/>
      <c r="D606" s="8"/>
      <c r="E606" s="8"/>
      <c r="F606" s="8"/>
    </row>
    <row r="607" spans="1:6" ht="12.75">
      <c r="A607" s="143"/>
      <c r="B607" s="8"/>
      <c r="C607" s="8"/>
      <c r="D607" s="8"/>
      <c r="E607" s="8"/>
      <c r="F607" s="8"/>
    </row>
    <row r="608" spans="1:6" ht="12.75">
      <c r="A608" s="143"/>
      <c r="B608" s="8"/>
      <c r="C608" s="8"/>
      <c r="D608" s="8"/>
      <c r="E608" s="8"/>
      <c r="F608" s="8"/>
    </row>
    <row r="609" spans="1:6" ht="12.75">
      <c r="A609" s="143"/>
      <c r="B609" s="8"/>
      <c r="C609" s="8"/>
      <c r="D609" s="8"/>
      <c r="E609" s="8"/>
      <c r="F609" s="8"/>
    </row>
    <row r="610" spans="1:6" ht="12.75">
      <c r="A610" s="143"/>
      <c r="B610" s="8"/>
      <c r="C610" s="8"/>
      <c r="D610" s="8"/>
      <c r="E610" s="8"/>
      <c r="F610" s="8"/>
    </row>
    <row r="611" spans="1:6" ht="12.75">
      <c r="A611" s="143"/>
      <c r="B611" s="8"/>
      <c r="C611" s="8"/>
      <c r="D611" s="8"/>
      <c r="E611" s="8"/>
      <c r="F611" s="8"/>
    </row>
    <row r="612" spans="1:6" ht="12.75">
      <c r="A612" s="143"/>
      <c r="B612" s="8"/>
      <c r="C612" s="8"/>
      <c r="D612" s="8"/>
      <c r="E612" s="8"/>
      <c r="F612" s="8"/>
    </row>
    <row r="613" spans="1:6" ht="12.75">
      <c r="A613" s="143"/>
      <c r="B613" s="8"/>
      <c r="C613" s="8"/>
      <c r="D613" s="8"/>
      <c r="E613" s="8"/>
      <c r="F613" s="8"/>
    </row>
    <row r="614" spans="1:6" ht="12.75">
      <c r="A614" s="143"/>
      <c r="B614" s="8"/>
      <c r="C614" s="8"/>
      <c r="D614" s="8"/>
      <c r="E614" s="8"/>
      <c r="F614" s="8"/>
    </row>
    <row r="615" spans="1:6" ht="12.75">
      <c r="A615" s="143"/>
      <c r="B615" s="8"/>
      <c r="C615" s="8"/>
      <c r="D615" s="8"/>
      <c r="E615" s="8"/>
      <c r="F615" s="8"/>
    </row>
    <row r="616" spans="1:6" ht="12.75">
      <c r="A616" s="143"/>
      <c r="B616" s="8"/>
      <c r="C616" s="8"/>
      <c r="D616" s="8"/>
      <c r="E616" s="8"/>
      <c r="F616" s="8"/>
    </row>
    <row r="617" spans="1:6" ht="12.75">
      <c r="A617" s="143"/>
      <c r="B617" s="8"/>
      <c r="C617" s="8"/>
      <c r="D617" s="8"/>
      <c r="E617" s="8"/>
      <c r="F617" s="8"/>
    </row>
    <row r="618" spans="1:6" ht="12.75">
      <c r="A618" s="143"/>
      <c r="B618" s="8"/>
      <c r="C618" s="8"/>
      <c r="D618" s="8"/>
      <c r="E618" s="8"/>
      <c r="F618" s="8"/>
    </row>
    <row r="619" spans="1:6" ht="12.75">
      <c r="A619" s="143"/>
      <c r="B619" s="8"/>
      <c r="C619" s="8"/>
      <c r="D619" s="8"/>
      <c r="E619" s="8"/>
      <c r="F619" s="8"/>
    </row>
    <row r="620" spans="1:6" ht="12.75">
      <c r="A620" s="143"/>
      <c r="B620" s="8"/>
      <c r="C620" s="8"/>
      <c r="D620" s="8"/>
      <c r="E620" s="8"/>
      <c r="F620" s="8"/>
    </row>
    <row r="621" spans="1:6" ht="12.75">
      <c r="A621" s="143"/>
      <c r="B621" s="8"/>
      <c r="C621" s="8"/>
      <c r="D621" s="8"/>
      <c r="E621" s="8"/>
      <c r="F621" s="8"/>
    </row>
    <row r="622" spans="1:6" ht="12.75">
      <c r="A622" s="143"/>
      <c r="B622" s="8"/>
      <c r="C622" s="8"/>
      <c r="D622" s="8"/>
      <c r="E622" s="8"/>
      <c r="F622" s="8"/>
    </row>
    <row r="623" spans="1:6" ht="12.75">
      <c r="A623" s="143"/>
      <c r="B623" s="8"/>
      <c r="C623" s="8"/>
      <c r="D623" s="8"/>
      <c r="E623" s="8"/>
      <c r="F623" s="8"/>
    </row>
    <row r="624" spans="1:6" ht="12.75">
      <c r="A624" s="143"/>
      <c r="B624" s="8"/>
      <c r="C624" s="8"/>
      <c r="D624" s="8"/>
      <c r="E624" s="8"/>
      <c r="F624" s="8"/>
    </row>
    <row r="625" spans="1:6" ht="12.75">
      <c r="A625" s="143"/>
      <c r="B625" s="8"/>
      <c r="C625" s="8"/>
      <c r="D625" s="8"/>
      <c r="E625" s="8"/>
      <c r="F625" s="8"/>
    </row>
    <row r="626" spans="1:6" ht="12.75">
      <c r="A626" s="143"/>
      <c r="B626" s="8"/>
      <c r="C626" s="8"/>
      <c r="D626" s="8"/>
      <c r="E626" s="8"/>
      <c r="F626" s="8"/>
    </row>
    <row r="627" spans="1:6" ht="12.75">
      <c r="A627" s="143"/>
      <c r="B627" s="8"/>
      <c r="C627" s="8"/>
      <c r="D627" s="8"/>
      <c r="E627" s="8"/>
      <c r="F627" s="8"/>
    </row>
    <row r="628" spans="1:6" ht="12.75">
      <c r="A628" s="143"/>
      <c r="B628" s="8"/>
      <c r="C628" s="8"/>
      <c r="D628" s="8"/>
      <c r="E628" s="8"/>
      <c r="F628" s="8"/>
    </row>
    <row r="629" spans="1:6" ht="12.75">
      <c r="A629" s="143"/>
      <c r="B629" s="8"/>
      <c r="C629" s="8"/>
      <c r="D629" s="8"/>
      <c r="E629" s="8"/>
      <c r="F629" s="8"/>
    </row>
    <row r="630" spans="1:6" ht="12.75">
      <c r="A630" s="143"/>
      <c r="B630" s="8"/>
      <c r="C630" s="8"/>
      <c r="D630" s="8"/>
      <c r="E630" s="8"/>
      <c r="F630" s="8"/>
    </row>
    <row r="631" spans="1:6" ht="12.75">
      <c r="A631" s="143"/>
      <c r="B631" s="8"/>
      <c r="C631" s="8"/>
      <c r="D631" s="8"/>
      <c r="E631" s="8"/>
      <c r="F631" s="8"/>
    </row>
    <row r="632" spans="1:6" ht="12.75">
      <c r="A632" s="143"/>
      <c r="B632" s="8"/>
      <c r="C632" s="8"/>
      <c r="D632" s="8"/>
      <c r="E632" s="8"/>
      <c r="F632" s="8"/>
    </row>
    <row r="633" spans="1:6" ht="12.75">
      <c r="A633" s="143"/>
      <c r="B633" s="8"/>
      <c r="C633" s="8"/>
      <c r="D633" s="8"/>
      <c r="E633" s="8"/>
      <c r="F633" s="8"/>
    </row>
    <row r="634" spans="1:6" ht="12.75">
      <c r="A634" s="143"/>
      <c r="B634" s="8"/>
      <c r="C634" s="8"/>
      <c r="D634" s="8"/>
      <c r="E634" s="8"/>
      <c r="F634" s="8"/>
    </row>
    <row r="635" spans="1:6" ht="12.75">
      <c r="A635" s="143"/>
      <c r="B635" s="8"/>
      <c r="C635" s="8"/>
      <c r="D635" s="8"/>
      <c r="E635" s="8"/>
      <c r="F635" s="8"/>
    </row>
    <row r="636" spans="1:6" ht="12.75">
      <c r="A636" s="143"/>
      <c r="B636" s="8"/>
      <c r="C636" s="8"/>
      <c r="D636" s="8"/>
      <c r="E636" s="8"/>
      <c r="F636" s="8"/>
    </row>
    <row r="637" spans="1:6" ht="12.75">
      <c r="A637" s="143"/>
      <c r="B637" s="8"/>
      <c r="C637" s="8"/>
      <c r="D637" s="8"/>
      <c r="E637" s="8"/>
      <c r="F637" s="8"/>
    </row>
    <row r="638" spans="1:6" ht="12.75">
      <c r="A638" s="143"/>
      <c r="B638" s="8"/>
      <c r="C638" s="8"/>
      <c r="D638" s="8"/>
      <c r="E638" s="8"/>
      <c r="F638" s="8"/>
    </row>
    <row r="639" spans="1:6" ht="12.75">
      <c r="A639" s="143"/>
      <c r="B639" s="8"/>
      <c r="C639" s="8"/>
      <c r="D639" s="8"/>
      <c r="E639" s="8"/>
      <c r="F639" s="8"/>
    </row>
    <row r="640" spans="1:6" ht="12.75">
      <c r="A640" s="143"/>
      <c r="B640" s="8"/>
      <c r="C640" s="8"/>
      <c r="D640" s="8"/>
      <c r="E640" s="8"/>
      <c r="F640" s="8"/>
    </row>
    <row r="641" spans="1:6" ht="12.75">
      <c r="A641" s="143"/>
      <c r="B641" s="8"/>
      <c r="C641" s="8"/>
      <c r="D641" s="8"/>
      <c r="E641" s="8"/>
      <c r="F641" s="8"/>
    </row>
    <row r="642" spans="1:6" ht="12.75">
      <c r="A642" s="143"/>
      <c r="B642" s="8"/>
      <c r="C642" s="8"/>
      <c r="D642" s="8"/>
      <c r="E642" s="8"/>
      <c r="F642" s="8"/>
    </row>
    <row r="643" spans="1:6" ht="12.75">
      <c r="A643" s="143"/>
      <c r="B643" s="8"/>
      <c r="C643" s="8"/>
      <c r="D643" s="8"/>
      <c r="E643" s="8"/>
      <c r="F643" s="8"/>
    </row>
    <row r="644" spans="1:6" ht="12.75">
      <c r="A644" s="143"/>
      <c r="B644" s="8"/>
      <c r="C644" s="8"/>
      <c r="D644" s="8"/>
      <c r="E644" s="8"/>
      <c r="F644" s="8"/>
    </row>
    <row r="645" spans="1:6" ht="12.75">
      <c r="A645" s="143"/>
      <c r="B645" s="8"/>
      <c r="C645" s="8"/>
      <c r="D645" s="8"/>
      <c r="E645" s="8"/>
      <c r="F645" s="8"/>
    </row>
    <row r="646" spans="1:6" ht="12.75">
      <c r="A646" s="143"/>
      <c r="B646" s="8"/>
      <c r="C646" s="8"/>
      <c r="D646" s="8"/>
      <c r="E646" s="8"/>
      <c r="F646" s="8"/>
    </row>
    <row r="647" spans="1:6" ht="12.75">
      <c r="A647" s="143"/>
      <c r="B647" s="8"/>
      <c r="C647" s="8"/>
      <c r="D647" s="8"/>
      <c r="E647" s="8"/>
      <c r="F647" s="8"/>
    </row>
    <row r="648" spans="1:6" ht="12.75">
      <c r="A648" s="143"/>
      <c r="B648" s="8"/>
      <c r="C648" s="8"/>
      <c r="D648" s="8"/>
      <c r="E648" s="8"/>
      <c r="F648" s="8"/>
    </row>
    <row r="649" spans="1:6" ht="12.75">
      <c r="A649" s="143"/>
      <c r="B649" s="8"/>
      <c r="C649" s="8"/>
      <c r="D649" s="8"/>
      <c r="E649" s="8"/>
      <c r="F649" s="8"/>
    </row>
    <row r="650" spans="1:6" ht="12.75">
      <c r="A650" s="143"/>
      <c r="B650" s="8"/>
      <c r="C650" s="8"/>
      <c r="D650" s="8"/>
      <c r="E650" s="8"/>
      <c r="F650" s="8"/>
    </row>
    <row r="651" spans="1:6" ht="12.75">
      <c r="A651" s="143"/>
      <c r="B651" s="8"/>
      <c r="C651" s="8"/>
      <c r="D651" s="8"/>
      <c r="E651" s="8"/>
      <c r="F651" s="8"/>
    </row>
    <row r="652" spans="1:6" ht="12.75">
      <c r="A652" s="143"/>
      <c r="B652" s="8"/>
      <c r="C652" s="8"/>
      <c r="D652" s="8"/>
      <c r="E652" s="8"/>
      <c r="F652" s="8"/>
    </row>
    <row r="653" spans="1:6" ht="12.75">
      <c r="A653" s="143"/>
      <c r="B653" s="8"/>
      <c r="C653" s="8"/>
      <c r="D653" s="8"/>
      <c r="E653" s="8"/>
      <c r="F653" s="8"/>
    </row>
    <row r="654" spans="1:6" ht="12.75">
      <c r="A654" s="143"/>
      <c r="B654" s="8"/>
      <c r="C654" s="8"/>
      <c r="D654" s="8"/>
      <c r="E654" s="8"/>
      <c r="F654" s="8"/>
    </row>
    <row r="655" spans="1:6" ht="12.75">
      <c r="A655" s="143"/>
      <c r="B655" s="8"/>
      <c r="C655" s="8"/>
      <c r="D655" s="8"/>
      <c r="E655" s="8"/>
      <c r="F655" s="8"/>
    </row>
    <row r="656" spans="1:6" ht="12.75">
      <c r="A656" s="143"/>
      <c r="B656" s="8"/>
      <c r="C656" s="8"/>
      <c r="D656" s="8"/>
      <c r="E656" s="8"/>
      <c r="F656" s="8"/>
    </row>
    <row r="657" spans="1:6" ht="12.75">
      <c r="A657" s="143"/>
      <c r="B657" s="8"/>
      <c r="C657" s="8"/>
      <c r="D657" s="8"/>
      <c r="E657" s="8"/>
      <c r="F657" s="8"/>
    </row>
    <row r="658" spans="1:6" ht="12.75">
      <c r="A658" s="143"/>
      <c r="B658" s="8"/>
      <c r="C658" s="8"/>
      <c r="D658" s="8"/>
      <c r="E658" s="8"/>
      <c r="F658" s="8"/>
    </row>
    <row r="659" spans="1:6" ht="12.75">
      <c r="A659" s="143"/>
      <c r="B659" s="8"/>
      <c r="C659" s="8"/>
      <c r="D659" s="8"/>
      <c r="E659" s="8"/>
      <c r="F659" s="8"/>
    </row>
    <row r="660" spans="1:6" ht="12.75">
      <c r="A660" s="143"/>
      <c r="B660" s="8"/>
      <c r="C660" s="8"/>
      <c r="D660" s="8"/>
      <c r="E660" s="8"/>
      <c r="F660" s="8"/>
    </row>
    <row r="661" spans="1:6" ht="12.75">
      <c r="A661" s="143"/>
      <c r="B661" s="8"/>
      <c r="C661" s="8"/>
      <c r="D661" s="8"/>
      <c r="E661" s="8"/>
      <c r="F661" s="8"/>
    </row>
    <row r="662" spans="1:6" ht="12.75">
      <c r="A662" s="143"/>
      <c r="B662" s="8"/>
      <c r="C662" s="8"/>
      <c r="D662" s="8"/>
      <c r="E662" s="8"/>
      <c r="F662" s="8"/>
    </row>
    <row r="663" spans="1:6" ht="12.75">
      <c r="A663" s="143"/>
      <c r="B663" s="8"/>
      <c r="C663" s="8"/>
      <c r="D663" s="8"/>
      <c r="E663" s="8"/>
      <c r="F663" s="8"/>
    </row>
    <row r="664" spans="1:6" ht="12.75">
      <c r="A664" s="143"/>
      <c r="B664" s="8"/>
      <c r="C664" s="8"/>
      <c r="D664" s="8"/>
      <c r="E664" s="8"/>
      <c r="F664" s="8"/>
    </row>
    <row r="665" spans="1:6" ht="12.75">
      <c r="A665" s="143"/>
      <c r="B665" s="8"/>
      <c r="C665" s="8"/>
      <c r="D665" s="8"/>
      <c r="E665" s="8"/>
      <c r="F665" s="8"/>
    </row>
    <row r="666" spans="1:6" ht="12.75">
      <c r="A666" s="143"/>
      <c r="B666" s="8"/>
      <c r="C666" s="8"/>
      <c r="D666" s="8"/>
      <c r="E666" s="8"/>
      <c r="F666" s="8"/>
    </row>
    <row r="667" spans="1:6" ht="12.75">
      <c r="A667" s="143"/>
      <c r="B667" s="8"/>
      <c r="C667" s="8"/>
      <c r="D667" s="8"/>
      <c r="E667" s="8"/>
      <c r="F667" s="8"/>
    </row>
    <row r="668" spans="1:6" ht="12.75">
      <c r="A668" s="143"/>
      <c r="B668" s="8"/>
      <c r="C668" s="8"/>
      <c r="D668" s="8"/>
      <c r="E668" s="8"/>
      <c r="F668" s="8"/>
    </row>
    <row r="669" spans="1:6" ht="12.75">
      <c r="A669" s="143"/>
      <c r="B669" s="8"/>
      <c r="C669" s="8"/>
      <c r="D669" s="8"/>
      <c r="E669" s="8"/>
      <c r="F669" s="8"/>
    </row>
    <row r="670" spans="1:6" ht="12.75">
      <c r="A670" s="143"/>
      <c r="B670" s="8"/>
      <c r="C670" s="8"/>
      <c r="D670" s="8"/>
      <c r="E670" s="8"/>
      <c r="F670" s="8"/>
    </row>
    <row r="671" spans="1:6" ht="12.75">
      <c r="A671" s="143"/>
      <c r="B671" s="8"/>
      <c r="C671" s="8"/>
      <c r="D671" s="8"/>
      <c r="E671" s="8"/>
      <c r="F671" s="8"/>
    </row>
    <row r="672" spans="1:6" ht="12.75">
      <c r="A672" s="143"/>
      <c r="B672" s="8"/>
      <c r="C672" s="8"/>
      <c r="D672" s="8"/>
      <c r="E672" s="8"/>
      <c r="F672" s="8"/>
    </row>
    <row r="673" spans="1:6" ht="12.75">
      <c r="A673" s="143"/>
      <c r="B673" s="8"/>
      <c r="C673" s="8"/>
      <c r="D673" s="8"/>
      <c r="E673" s="8"/>
      <c r="F673" s="8"/>
    </row>
    <row r="674" spans="1:6" ht="12.75">
      <c r="A674" s="143"/>
      <c r="B674" s="8"/>
      <c r="C674" s="8"/>
      <c r="D674" s="8"/>
      <c r="E674" s="8"/>
      <c r="F674" s="8"/>
    </row>
    <row r="675" spans="1:6" ht="12.75">
      <c r="A675" s="143"/>
      <c r="B675" s="8"/>
      <c r="C675" s="8"/>
      <c r="D675" s="8"/>
      <c r="E675" s="8"/>
      <c r="F675" s="8"/>
    </row>
    <row r="676" spans="1:6" ht="12.75">
      <c r="A676" s="143"/>
      <c r="B676" s="8"/>
      <c r="C676" s="8"/>
      <c r="D676" s="8"/>
      <c r="E676" s="8"/>
      <c r="F676" s="8"/>
    </row>
    <row r="677" spans="1:6" ht="12.75">
      <c r="A677" s="143"/>
      <c r="B677" s="8"/>
      <c r="C677" s="8"/>
      <c r="D677" s="8"/>
      <c r="E677" s="8"/>
      <c r="F677" s="8"/>
    </row>
    <row r="678" spans="1:6" ht="12.75">
      <c r="A678" s="143"/>
      <c r="B678" s="8"/>
      <c r="C678" s="8"/>
      <c r="D678" s="8"/>
      <c r="E678" s="8"/>
      <c r="F678" s="8"/>
    </row>
    <row r="679" spans="1:6" ht="12.75">
      <c r="A679" s="143"/>
      <c r="B679" s="8"/>
      <c r="C679" s="8"/>
      <c r="D679" s="8"/>
      <c r="E679" s="8"/>
      <c r="F679" s="8"/>
    </row>
    <row r="680" spans="1:6" ht="12.75">
      <c r="A680" s="143"/>
      <c r="B680" s="8"/>
      <c r="C680" s="8"/>
      <c r="D680" s="8"/>
      <c r="E680" s="8"/>
      <c r="F680" s="8"/>
    </row>
    <row r="681" spans="1:6" ht="12.75">
      <c r="A681" s="143"/>
      <c r="B681" s="8"/>
      <c r="C681" s="8"/>
      <c r="D681" s="8"/>
      <c r="E681" s="8"/>
      <c r="F681" s="8"/>
    </row>
    <row r="682" spans="1:6" ht="12.75">
      <c r="A682" s="143"/>
      <c r="B682" s="8"/>
      <c r="C682" s="8"/>
      <c r="D682" s="8"/>
      <c r="E682" s="8"/>
      <c r="F682" s="8"/>
    </row>
    <row r="683" spans="1:6" ht="12.75">
      <c r="A683" s="143"/>
      <c r="B683" s="8"/>
      <c r="C683" s="8"/>
      <c r="D683" s="8"/>
      <c r="E683" s="8"/>
      <c r="F683" s="8"/>
    </row>
    <row r="684" spans="1:6" ht="12.75">
      <c r="A684" s="143"/>
      <c r="B684" s="8"/>
      <c r="C684" s="8"/>
      <c r="D684" s="8"/>
      <c r="E684" s="8"/>
      <c r="F684" s="8"/>
    </row>
    <row r="685" ht="12.75">
      <c r="A685" s="143"/>
    </row>
    <row r="686" ht="12.75">
      <c r="A686" s="143"/>
    </row>
    <row r="687" ht="12.75">
      <c r="A687" s="143"/>
    </row>
    <row r="688" ht="12.75">
      <c r="A688" s="143"/>
    </row>
    <row r="689" ht="12.75">
      <c r="A689" s="143"/>
    </row>
    <row r="690" ht="12.75">
      <c r="A690" s="143"/>
    </row>
    <row r="691" ht="12.75">
      <c r="A691" s="143"/>
    </row>
    <row r="692" ht="12.75">
      <c r="A692" s="143"/>
    </row>
    <row r="693" ht="12.75">
      <c r="A693" s="143"/>
    </row>
    <row r="694" ht="12.75">
      <c r="A694" s="143"/>
    </row>
    <row r="695" ht="12.75">
      <c r="A695" s="143"/>
    </row>
    <row r="696" ht="12.75">
      <c r="A696" s="143"/>
    </row>
  </sheetData>
  <sheetProtection/>
  <mergeCells count="8">
    <mergeCell ref="F8:G8"/>
    <mergeCell ref="A7:G7"/>
    <mergeCell ref="F1:G1"/>
    <mergeCell ref="F2:G2"/>
    <mergeCell ref="F3:G3"/>
    <mergeCell ref="F4:G4"/>
    <mergeCell ref="A5:G5"/>
    <mergeCell ref="A6:G6"/>
  </mergeCells>
  <printOptions/>
  <pageMargins left="0.6299212598425197" right="0.07874015748031496" top="0.4330708661417323" bottom="0.5511811023622047" header="0.35433070866141736" footer="0.4724409448818898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D4" sqref="D4:E4"/>
    </sheetView>
  </sheetViews>
  <sheetFormatPr defaultColWidth="9.00390625" defaultRowHeight="12.75"/>
  <cols>
    <col min="1" max="1" width="55.875" style="0" customWidth="1"/>
    <col min="3" max="3" width="10.25390625" style="0" customWidth="1"/>
    <col min="5" max="5" width="10.625" style="0" customWidth="1"/>
  </cols>
  <sheetData>
    <row r="1" spans="4:5" ht="12.75">
      <c r="D1" s="660" t="s">
        <v>538</v>
      </c>
      <c r="E1" s="660"/>
    </row>
    <row r="2" spans="4:5" ht="12.75">
      <c r="D2" s="660" t="s">
        <v>30</v>
      </c>
      <c r="E2" s="660"/>
    </row>
    <row r="3" spans="4:5" ht="12.75">
      <c r="D3" s="660" t="s">
        <v>122</v>
      </c>
      <c r="E3" s="660"/>
    </row>
    <row r="4" spans="4:5" ht="12.75" customHeight="1">
      <c r="D4" s="661" t="s">
        <v>306</v>
      </c>
      <c r="E4" s="661"/>
    </row>
    <row r="6" spans="1:5" ht="15.75">
      <c r="A6" s="659" t="s">
        <v>692</v>
      </c>
      <c r="B6" s="659"/>
      <c r="C6" s="659"/>
      <c r="D6" s="659"/>
      <c r="E6" s="659"/>
    </row>
    <row r="7" spans="1:5" ht="15.75">
      <c r="A7" s="659" t="s">
        <v>420</v>
      </c>
      <c r="B7" s="659"/>
      <c r="C7" s="659"/>
      <c r="D7" s="659"/>
      <c r="E7" s="659"/>
    </row>
    <row r="8" spans="1:5" ht="15.75">
      <c r="A8" s="659" t="s">
        <v>491</v>
      </c>
      <c r="B8" s="659"/>
      <c r="C8" s="659"/>
      <c r="D8" s="659"/>
      <c r="E8" s="659"/>
    </row>
    <row r="9" spans="1:5" ht="15.75">
      <c r="A9" s="620" t="s">
        <v>214</v>
      </c>
      <c r="B9" s="620"/>
      <c r="C9" s="620"/>
      <c r="D9" s="620"/>
      <c r="E9" s="620"/>
    </row>
    <row r="10" spans="1:5" ht="15.75">
      <c r="A10" s="620" t="s">
        <v>215</v>
      </c>
      <c r="B10" s="620"/>
      <c r="C10" s="620"/>
      <c r="D10" s="620"/>
      <c r="E10" s="620"/>
    </row>
    <row r="11" spans="1:5" ht="15.75">
      <c r="A11" s="620" t="s">
        <v>350</v>
      </c>
      <c r="B11" s="620"/>
      <c r="C11" s="620"/>
      <c r="D11" s="620"/>
      <c r="E11" s="620"/>
    </row>
    <row r="12" spans="1:5" ht="15.75">
      <c r="A12" s="620" t="s">
        <v>461</v>
      </c>
      <c r="B12" s="620"/>
      <c r="C12" s="620"/>
      <c r="D12" s="620"/>
      <c r="E12" s="620"/>
    </row>
    <row r="14" ht="12.75">
      <c r="E14" s="212" t="s">
        <v>120</v>
      </c>
    </row>
    <row r="15" spans="1:5" ht="12.75" customHeight="1">
      <c r="A15" s="656" t="s">
        <v>416</v>
      </c>
      <c r="B15" s="621" t="s">
        <v>375</v>
      </c>
      <c r="C15" s="621" t="s">
        <v>140</v>
      </c>
      <c r="D15" s="621" t="s">
        <v>377</v>
      </c>
      <c r="E15" s="653" t="s">
        <v>492</v>
      </c>
    </row>
    <row r="16" spans="1:5" ht="12.75">
      <c r="A16" s="657"/>
      <c r="B16" s="622"/>
      <c r="C16" s="622"/>
      <c r="D16" s="622"/>
      <c r="E16" s="654"/>
    </row>
    <row r="17" spans="1:5" ht="12.75">
      <c r="A17" s="658"/>
      <c r="B17" s="652"/>
      <c r="C17" s="652"/>
      <c r="D17" s="652"/>
      <c r="E17" s="655"/>
    </row>
    <row r="18" spans="1:5" ht="12.75">
      <c r="A18" s="15">
        <v>1</v>
      </c>
      <c r="B18" s="16" t="s">
        <v>388</v>
      </c>
      <c r="C18" s="16" t="s">
        <v>389</v>
      </c>
      <c r="D18" s="16" t="s">
        <v>141</v>
      </c>
      <c r="E18" s="27">
        <v>5</v>
      </c>
    </row>
    <row r="19" spans="1:5" ht="20.25" customHeight="1">
      <c r="A19" s="118" t="s">
        <v>493</v>
      </c>
      <c r="B19" s="119" t="s">
        <v>419</v>
      </c>
      <c r="C19" s="119" t="s">
        <v>154</v>
      </c>
      <c r="D19" s="119" t="s">
        <v>392</v>
      </c>
      <c r="E19" s="169" t="e">
        <f>E21+E25</f>
        <v>#REF!</v>
      </c>
    </row>
    <row r="20" spans="1:5" ht="12.75">
      <c r="A20" s="117" t="s">
        <v>569</v>
      </c>
      <c r="B20" s="93"/>
      <c r="C20" s="93"/>
      <c r="D20" s="101"/>
      <c r="E20" s="170"/>
    </row>
    <row r="21" spans="1:5" ht="15.75">
      <c r="A21" s="144" t="s">
        <v>147</v>
      </c>
      <c r="B21" s="192" t="s">
        <v>20</v>
      </c>
      <c r="C21" s="192" t="s">
        <v>154</v>
      </c>
      <c r="D21" s="192" t="s">
        <v>392</v>
      </c>
      <c r="E21" s="193" t="e">
        <f>E22</f>
        <v>#REF!</v>
      </c>
    </row>
    <row r="22" spans="1:5" ht="15">
      <c r="A22" s="197" t="s">
        <v>148</v>
      </c>
      <c r="B22" s="195" t="s">
        <v>21</v>
      </c>
      <c r="C22" s="195" t="s">
        <v>154</v>
      </c>
      <c r="D22" s="195" t="s">
        <v>392</v>
      </c>
      <c r="E22" s="196" t="e">
        <f>E23</f>
        <v>#REF!</v>
      </c>
    </row>
    <row r="23" spans="1:5" ht="24">
      <c r="A23" s="115" t="s">
        <v>75</v>
      </c>
      <c r="B23" s="198" t="s">
        <v>21</v>
      </c>
      <c r="C23" s="198" t="s">
        <v>571</v>
      </c>
      <c r="D23" s="198" t="s">
        <v>123</v>
      </c>
      <c r="E23" s="199" t="e">
        <f>#REF!</f>
        <v>#REF!</v>
      </c>
    </row>
    <row r="24" spans="1:5" ht="12.75">
      <c r="A24" s="117"/>
      <c r="B24" s="93"/>
      <c r="C24" s="93"/>
      <c r="D24" s="101"/>
      <c r="E24" s="170"/>
    </row>
    <row r="25" spans="1:5" ht="15.75">
      <c r="A25" s="144" t="s">
        <v>220</v>
      </c>
      <c r="B25" s="192" t="s">
        <v>221</v>
      </c>
      <c r="C25" s="192" t="s">
        <v>154</v>
      </c>
      <c r="D25" s="192" t="s">
        <v>392</v>
      </c>
      <c r="E25" s="193" t="e">
        <f>E26</f>
        <v>#REF!</v>
      </c>
    </row>
    <row r="26" spans="1:5" ht="15">
      <c r="A26" s="194" t="s">
        <v>351</v>
      </c>
      <c r="B26" s="195" t="s">
        <v>222</v>
      </c>
      <c r="C26" s="195" t="s">
        <v>154</v>
      </c>
      <c r="D26" s="195" t="s">
        <v>392</v>
      </c>
      <c r="E26" s="196" t="e">
        <f>E27</f>
        <v>#REF!</v>
      </c>
    </row>
    <row r="27" spans="1:5" ht="24">
      <c r="A27" s="46" t="s">
        <v>444</v>
      </c>
      <c r="B27" s="45" t="s">
        <v>222</v>
      </c>
      <c r="C27" s="45" t="s">
        <v>154</v>
      </c>
      <c r="D27" s="45" t="s">
        <v>392</v>
      </c>
      <c r="E27" s="171" t="e">
        <f>E28</f>
        <v>#REF!</v>
      </c>
    </row>
    <row r="28" spans="1:5" ht="12.75">
      <c r="A28" s="100" t="s">
        <v>680</v>
      </c>
      <c r="B28" s="121" t="s">
        <v>222</v>
      </c>
      <c r="C28" s="34" t="s">
        <v>154</v>
      </c>
      <c r="D28" s="34" t="s">
        <v>392</v>
      </c>
      <c r="E28" s="84" t="e">
        <f>#REF!</f>
        <v>#REF!</v>
      </c>
    </row>
    <row r="29" spans="1:5" ht="12.75">
      <c r="A29" s="70" t="s">
        <v>524</v>
      </c>
      <c r="B29" s="69" t="s">
        <v>222</v>
      </c>
      <c r="C29" s="69" t="s">
        <v>259</v>
      </c>
      <c r="D29" s="69" t="s">
        <v>260</v>
      </c>
      <c r="E29" s="86" t="e">
        <f>#REF!</f>
        <v>#REF!</v>
      </c>
    </row>
    <row r="30" spans="1:5" ht="12.75">
      <c r="A30" s="70" t="s">
        <v>523</v>
      </c>
      <c r="B30" s="69" t="s">
        <v>222</v>
      </c>
      <c r="C30" s="69" t="s">
        <v>31</v>
      </c>
      <c r="D30" s="69" t="s">
        <v>731</v>
      </c>
      <c r="E30" s="86" t="e">
        <f>#REF!</f>
        <v>#REF!</v>
      </c>
    </row>
    <row r="31" spans="1:5" ht="20.25" customHeight="1">
      <c r="A31" s="118" t="s">
        <v>473</v>
      </c>
      <c r="B31" s="122"/>
      <c r="C31" s="122"/>
      <c r="D31" s="122"/>
      <c r="E31" s="169" t="e">
        <f>E19</f>
        <v>#REF!</v>
      </c>
    </row>
    <row r="32" spans="1:5" ht="12.75">
      <c r="A32" s="117" t="s">
        <v>569</v>
      </c>
      <c r="B32" s="122"/>
      <c r="C32" s="122"/>
      <c r="D32" s="122"/>
      <c r="E32" s="172"/>
    </row>
    <row r="33" spans="1:5" ht="19.5" customHeight="1">
      <c r="A33" s="210" t="s">
        <v>474</v>
      </c>
      <c r="B33" s="211"/>
      <c r="C33" s="211"/>
      <c r="D33" s="211"/>
      <c r="E33" s="209" t="e">
        <f>E31</f>
        <v>#REF!</v>
      </c>
    </row>
  </sheetData>
  <sheetProtection/>
  <mergeCells count="16">
    <mergeCell ref="A8:E8"/>
    <mergeCell ref="A9:E9"/>
    <mergeCell ref="D1:E1"/>
    <mergeCell ref="D2:E2"/>
    <mergeCell ref="D3:E3"/>
    <mergeCell ref="D4:E4"/>
    <mergeCell ref="A6:E6"/>
    <mergeCell ref="A7:E7"/>
    <mergeCell ref="A10:E10"/>
    <mergeCell ref="D15:D17"/>
    <mergeCell ref="E15:E17"/>
    <mergeCell ref="A15:A17"/>
    <mergeCell ref="B15:B17"/>
    <mergeCell ref="C15:C17"/>
    <mergeCell ref="A11:E11"/>
    <mergeCell ref="A12:E12"/>
  </mergeCells>
  <printOptions/>
  <pageMargins left="0.5" right="0.35" top="0.69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41.625" style="0" customWidth="1"/>
    <col min="2" max="2" width="8.25390625" style="0" customWidth="1"/>
    <col min="3" max="3" width="10.125" style="0" customWidth="1"/>
    <col min="4" max="4" width="12.625" style="0" customWidth="1"/>
    <col min="5" max="5" width="9.625" style="0" customWidth="1"/>
  </cols>
  <sheetData>
    <row r="1" spans="4:7" ht="12.75">
      <c r="D1" s="55"/>
      <c r="E1" s="660" t="s">
        <v>753</v>
      </c>
      <c r="F1" s="660"/>
      <c r="G1" s="106"/>
    </row>
    <row r="2" spans="4:7" ht="12.75">
      <c r="D2" s="55"/>
      <c r="E2" s="660" t="s">
        <v>30</v>
      </c>
      <c r="F2" s="660"/>
      <c r="G2" s="106"/>
    </row>
    <row r="3" spans="4:7" ht="12.75">
      <c r="D3" s="55"/>
      <c r="E3" s="660" t="s">
        <v>122</v>
      </c>
      <c r="F3" s="660"/>
      <c r="G3" s="106"/>
    </row>
    <row r="4" spans="4:7" ht="12.75" customHeight="1">
      <c r="D4" s="105"/>
      <c r="E4" s="661" t="s">
        <v>401</v>
      </c>
      <c r="F4" s="661"/>
      <c r="G4" s="102"/>
    </row>
    <row r="5" spans="1:6" ht="12.75">
      <c r="A5" s="8"/>
      <c r="B5" s="8"/>
      <c r="C5" s="8"/>
      <c r="D5" s="8"/>
      <c r="E5" s="8"/>
      <c r="F5" s="8"/>
    </row>
    <row r="6" spans="1:6" ht="14.25">
      <c r="A6" s="662" t="s">
        <v>525</v>
      </c>
      <c r="B6" s="662"/>
      <c r="C6" s="662"/>
      <c r="D6" s="662"/>
      <c r="E6" s="662"/>
      <c r="F6" s="625"/>
    </row>
    <row r="7" spans="1:6" ht="14.25">
      <c r="A7" s="662" t="s">
        <v>565</v>
      </c>
      <c r="B7" s="662"/>
      <c r="C7" s="662"/>
      <c r="D7" s="662"/>
      <c r="E7" s="662"/>
      <c r="F7" s="625"/>
    </row>
    <row r="8" spans="1:6" ht="14.25">
      <c r="A8" s="662" t="s">
        <v>566</v>
      </c>
      <c r="B8" s="662"/>
      <c r="C8" s="662"/>
      <c r="D8" s="662"/>
      <c r="E8" s="662"/>
      <c r="F8" s="625"/>
    </row>
    <row r="9" spans="1:6" ht="14.25">
      <c r="A9" s="104"/>
      <c r="B9" s="104"/>
      <c r="C9" s="104"/>
      <c r="D9" s="104"/>
      <c r="E9" s="104"/>
      <c r="F9" s="103"/>
    </row>
    <row r="10" spans="1:6" ht="30" customHeight="1">
      <c r="A10" s="663" t="s">
        <v>255</v>
      </c>
      <c r="B10" s="664"/>
      <c r="C10" s="664"/>
      <c r="D10" s="664"/>
      <c r="E10" s="664"/>
      <c r="F10" s="664"/>
    </row>
    <row r="11" spans="1:6" ht="12.75">
      <c r="A11" s="8"/>
      <c r="B11" s="8"/>
      <c r="C11" s="8"/>
      <c r="D11" s="8"/>
      <c r="E11" s="8"/>
      <c r="F11" s="8"/>
    </row>
    <row r="12" spans="1:6" ht="12.75">
      <c r="A12" s="8"/>
      <c r="B12" s="8"/>
      <c r="C12" s="8"/>
      <c r="D12" s="8"/>
      <c r="E12" s="8"/>
      <c r="F12" s="8" t="s">
        <v>120</v>
      </c>
    </row>
    <row r="13" spans="1:6" ht="12.75" customHeight="1">
      <c r="A13" s="668" t="s">
        <v>416</v>
      </c>
      <c r="B13" s="668" t="s">
        <v>137</v>
      </c>
      <c r="C13" s="673" t="s">
        <v>375</v>
      </c>
      <c r="D13" s="673" t="s">
        <v>140</v>
      </c>
      <c r="E13" s="673" t="s">
        <v>377</v>
      </c>
      <c r="F13" s="665" t="s">
        <v>567</v>
      </c>
    </row>
    <row r="14" spans="1:6" ht="12.75">
      <c r="A14" s="669"/>
      <c r="B14" s="671"/>
      <c r="C14" s="674"/>
      <c r="D14" s="674"/>
      <c r="E14" s="674"/>
      <c r="F14" s="666"/>
    </row>
    <row r="15" spans="1:6" ht="12.75">
      <c r="A15" s="670"/>
      <c r="B15" s="672"/>
      <c r="C15" s="675"/>
      <c r="D15" s="675"/>
      <c r="E15" s="675"/>
      <c r="F15" s="667"/>
    </row>
    <row r="16" spans="1:6" ht="12.75">
      <c r="A16" s="107">
        <v>1</v>
      </c>
      <c r="B16" s="107">
        <v>2</v>
      </c>
      <c r="C16" s="108" t="s">
        <v>389</v>
      </c>
      <c r="D16" s="108" t="s">
        <v>141</v>
      </c>
      <c r="E16" s="108" t="s">
        <v>390</v>
      </c>
      <c r="F16" s="54">
        <v>6</v>
      </c>
    </row>
    <row r="17" spans="1:6" ht="21.75" customHeight="1">
      <c r="A17" s="36" t="s">
        <v>691</v>
      </c>
      <c r="B17" s="41" t="s">
        <v>328</v>
      </c>
      <c r="C17" s="42" t="s">
        <v>419</v>
      </c>
      <c r="D17" s="42" t="s">
        <v>154</v>
      </c>
      <c r="E17" s="42" t="s">
        <v>392</v>
      </c>
      <c r="F17" s="23">
        <f>F18+F19+F20</f>
        <v>0</v>
      </c>
    </row>
    <row r="18" spans="1:6" ht="32.25" customHeight="1">
      <c r="A18" s="39" t="s">
        <v>437</v>
      </c>
      <c r="B18" s="37" t="s">
        <v>328</v>
      </c>
      <c r="C18" s="38" t="s">
        <v>800</v>
      </c>
      <c r="D18" s="38" t="s">
        <v>64</v>
      </c>
      <c r="E18" s="38" t="s">
        <v>57</v>
      </c>
      <c r="F18" s="40"/>
    </row>
    <row r="19" spans="1:6" ht="36" customHeight="1">
      <c r="A19" s="39" t="s">
        <v>400</v>
      </c>
      <c r="B19" s="37" t="s">
        <v>328</v>
      </c>
      <c r="C19" s="38" t="s">
        <v>800</v>
      </c>
      <c r="D19" s="38" t="s">
        <v>65</v>
      </c>
      <c r="E19" s="38" t="s">
        <v>57</v>
      </c>
      <c r="F19" s="40"/>
    </row>
    <row r="20" spans="1:6" ht="36">
      <c r="A20" s="39" t="s">
        <v>378</v>
      </c>
      <c r="B20" s="37" t="s">
        <v>328</v>
      </c>
      <c r="C20" s="38" t="s">
        <v>730</v>
      </c>
      <c r="D20" s="38" t="s">
        <v>185</v>
      </c>
      <c r="E20" s="38" t="s">
        <v>57</v>
      </c>
      <c r="F20" s="40"/>
    </row>
  </sheetData>
  <sheetProtection/>
  <mergeCells count="14">
    <mergeCell ref="F13:F15"/>
    <mergeCell ref="A8:F8"/>
    <mergeCell ref="A13:A15"/>
    <mergeCell ref="B13:B15"/>
    <mergeCell ref="C13:C15"/>
    <mergeCell ref="D13:D15"/>
    <mergeCell ref="E13:E15"/>
    <mergeCell ref="A7:F7"/>
    <mergeCell ref="A10:F10"/>
    <mergeCell ref="E4:F4"/>
    <mergeCell ref="E1:F1"/>
    <mergeCell ref="E2:F2"/>
    <mergeCell ref="E3:F3"/>
    <mergeCell ref="A6:F6"/>
  </mergeCells>
  <printOptions/>
  <pageMargins left="0.74" right="0.48" top="0.64" bottom="0.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АнтоноваЕ</cp:lastModifiedBy>
  <cp:lastPrinted>2013-11-21T12:18:02Z</cp:lastPrinted>
  <dcterms:created xsi:type="dcterms:W3CDTF">2003-03-06T12:04:03Z</dcterms:created>
  <dcterms:modified xsi:type="dcterms:W3CDTF">2013-11-27T13:20:37Z</dcterms:modified>
  <cp:category/>
  <cp:version/>
  <cp:contentType/>
  <cp:contentStatus/>
</cp:coreProperties>
</file>